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AGED-TCHG" sheetId="3" r:id="rId1"/>
    <sheet name="GRAD CHECK" sheetId="7" r:id="rId2"/>
    <sheet name="ADVISOR'S NOTES" sheetId="1" r:id="rId3"/>
    <sheet name="CONCENTRATION SHEET" sheetId="8" r:id="rId4"/>
  </sheets>
  <definedNames>
    <definedName name="_xlnm.Print_Area" localSheetId="0">'AGED-TCHG'!$A$1:$AI$43</definedName>
    <definedName name="_xlnm.Print_Area" localSheetId="1">'GRAD CHECK'!$A$1:$I$46</definedName>
  </definedNames>
  <calcPr calcId="162913"/>
</workbook>
</file>

<file path=xl/calcChain.xml><?xml version="1.0" encoding="utf-8"?>
<calcChain xmlns="http://schemas.openxmlformats.org/spreadsheetml/2006/main">
  <c r="V20" i="3" l="1"/>
  <c r="U20" i="3"/>
  <c r="T20" i="3"/>
  <c r="V19" i="3"/>
  <c r="U19" i="3"/>
  <c r="T19" i="3"/>
  <c r="V18" i="3"/>
  <c r="U18" i="3"/>
  <c r="T18" i="3"/>
  <c r="V17" i="3"/>
  <c r="U17" i="3"/>
  <c r="T17" i="3"/>
  <c r="V16" i="3"/>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G18" i="3" l="1"/>
  <c r="F18" i="3"/>
  <c r="E18" i="3"/>
  <c r="AF15" i="3" l="1"/>
  <c r="AE15" i="3"/>
  <c r="AD15" i="3"/>
  <c r="AF14" i="3"/>
  <c r="AE14" i="3"/>
  <c r="AD14" i="3"/>
  <c r="AF12" i="3"/>
  <c r="AE12" i="3"/>
  <c r="AD12" i="3"/>
  <c r="AF13" i="3"/>
  <c r="AE13" i="3"/>
  <c r="AD13" i="3"/>
  <c r="E10" i="7" l="1"/>
  <c r="B16" i="7" l="1"/>
  <c r="E13" i="7"/>
  <c r="B10" i="7"/>
  <c r="B7" i="7"/>
  <c r="O42" i="3"/>
  <c r="N42" i="3"/>
  <c r="M42" i="3"/>
  <c r="G21" i="3"/>
  <c r="F21" i="3"/>
  <c r="E21" i="3"/>
  <c r="G20" i="3"/>
  <c r="F20" i="3"/>
  <c r="E20" i="3"/>
  <c r="AF9" i="3" l="1"/>
  <c r="AE9" i="3"/>
  <c r="AD9" i="3"/>
  <c r="AF17" i="3" l="1"/>
  <c r="AE17" i="3"/>
  <c r="AD17" i="3"/>
  <c r="AF16" i="3"/>
  <c r="AE16" i="3"/>
  <c r="AD16" i="3"/>
  <c r="AF11" i="3"/>
  <c r="AE11" i="3"/>
  <c r="AD11" i="3"/>
  <c r="AF10" i="3"/>
  <c r="AE10" i="3"/>
  <c r="AD10" i="3"/>
  <c r="G8" i="3" l="1"/>
  <c r="F8" i="3"/>
  <c r="E8" i="3"/>
  <c r="AF27" i="3" l="1"/>
  <c r="AE27" i="3"/>
  <c r="AD27" i="3"/>
  <c r="AF26" i="3"/>
  <c r="AE26" i="3"/>
  <c r="AD26" i="3"/>
  <c r="AF25" i="3"/>
  <c r="AE25" i="3"/>
  <c r="AD25" i="3"/>
  <c r="AF24" i="3"/>
  <c r="AE24" i="3"/>
  <c r="AD24" i="3"/>
  <c r="G12" i="3" l="1"/>
  <c r="F12" i="3"/>
  <c r="E12" i="3"/>
  <c r="AF18" i="3"/>
  <c r="AE18" i="3"/>
  <c r="AD18" i="3"/>
  <c r="AF36" i="3" l="1"/>
  <c r="AE36" i="3"/>
  <c r="AD36" i="3"/>
  <c r="G41" i="3" l="1"/>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AF37" i="3"/>
  <c r="AE37" i="3"/>
  <c r="AD37" i="3"/>
  <c r="O32" i="3"/>
  <c r="N32" i="3"/>
  <c r="M32" i="3"/>
  <c r="G31" i="3"/>
  <c r="F31" i="3"/>
  <c r="E31" i="3"/>
  <c r="O31" i="3"/>
  <c r="N31" i="3"/>
  <c r="M31" i="3"/>
  <c r="G30" i="3"/>
  <c r="F30" i="3"/>
  <c r="E30" i="3"/>
  <c r="O30" i="3"/>
  <c r="N30" i="3"/>
  <c r="M30" i="3"/>
  <c r="G29" i="3"/>
  <c r="F29" i="3"/>
  <c r="E29" i="3"/>
  <c r="AF35" i="3"/>
  <c r="AE35" i="3"/>
  <c r="AD35" i="3"/>
  <c r="O29" i="3"/>
  <c r="N29" i="3"/>
  <c r="M29" i="3"/>
  <c r="G28" i="3"/>
  <c r="F28" i="3"/>
  <c r="E28" i="3"/>
  <c r="AF34" i="3"/>
  <c r="AE34" i="3"/>
  <c r="AD34" i="3"/>
  <c r="O28" i="3"/>
  <c r="N28" i="3"/>
  <c r="M28" i="3"/>
  <c r="G27" i="3"/>
  <c r="F27" i="3"/>
  <c r="E27" i="3"/>
  <c r="AF33" i="3"/>
  <c r="AE33" i="3"/>
  <c r="AD33" i="3"/>
  <c r="O27" i="3"/>
  <c r="N27" i="3"/>
  <c r="M27" i="3"/>
  <c r="G26" i="3"/>
  <c r="F26" i="3"/>
  <c r="E26" i="3"/>
  <c r="AF32" i="3"/>
  <c r="AE32" i="3"/>
  <c r="AD32" i="3"/>
  <c r="AF31" i="3"/>
  <c r="AE31" i="3"/>
  <c r="AD31" i="3"/>
  <c r="AF30" i="3"/>
  <c r="AE30" i="3"/>
  <c r="AD30" i="3"/>
  <c r="G19" i="3"/>
  <c r="F19" i="3"/>
  <c r="E19" i="3"/>
  <c r="G17" i="3"/>
  <c r="F17" i="3"/>
  <c r="E17" i="3"/>
  <c r="G16" i="3"/>
  <c r="F16" i="3"/>
  <c r="E16" i="3"/>
  <c r="G15" i="3"/>
  <c r="F15" i="3"/>
  <c r="E15" i="3"/>
  <c r="G14" i="3"/>
  <c r="F14" i="3"/>
  <c r="E14" i="3"/>
  <c r="G13" i="3"/>
  <c r="F13" i="3"/>
  <c r="E13" i="3"/>
  <c r="G11" i="3"/>
  <c r="F11" i="3"/>
  <c r="E11" i="3"/>
  <c r="G10" i="3"/>
  <c r="F10" i="3"/>
  <c r="E10" i="3"/>
  <c r="G9" i="3"/>
  <c r="F9" i="3"/>
  <c r="E9" i="3"/>
  <c r="G7" i="3"/>
  <c r="F7" i="3"/>
  <c r="E7" i="3"/>
  <c r="Q27" i="3" l="1"/>
  <c r="F21" i="7" s="1"/>
  <c r="Q25" i="3"/>
  <c r="E16" i="7" s="1"/>
  <c r="Q26" i="3"/>
  <c r="F20" i="7" s="1"/>
  <c r="Q24" i="3"/>
  <c r="C20" i="7" s="1"/>
  <c r="Q28" i="3" l="1"/>
  <c r="E19" i="7" s="1"/>
</calcChain>
</file>

<file path=xl/comments1.xml><?xml version="1.0" encoding="utf-8"?>
<comments xmlns="http://schemas.openxmlformats.org/spreadsheetml/2006/main">
  <authors>
    <author>Patty hood</author>
    <author>Salas, Anna Maria</author>
    <author>Windows User</author>
    <author>Mangold, Rose</author>
    <author>Hood, Patty</author>
  </authors>
  <commentList>
    <comment ref="C7" authorId="0" shapeId="0">
      <text>
        <r>
          <rPr>
            <sz val="9"/>
            <color indexed="81"/>
            <rFont val="Tahoma"/>
            <family val="2"/>
          </rPr>
          <t xml:space="preserve">or 1313
</t>
        </r>
      </text>
    </comment>
    <comment ref="C8" authorId="1" shapeId="0">
      <text>
        <r>
          <rPr>
            <sz val="9"/>
            <color indexed="81"/>
            <rFont val="Tahoma"/>
            <family val="2"/>
          </rPr>
          <t xml:space="preserve">or 1413 or 3323
</t>
        </r>
      </text>
    </comment>
    <comment ref="C9" authorId="2" shapeId="0">
      <text>
        <r>
          <rPr>
            <sz val="9"/>
            <color indexed="81"/>
            <rFont val="Tahoma"/>
            <family val="2"/>
          </rPr>
          <t>or 1483
or 1493</t>
        </r>
      </text>
    </comment>
    <comment ref="AC9" authorId="2" shapeId="0">
      <text>
        <r>
          <rPr>
            <sz val="9"/>
            <color indexed="81"/>
            <rFont val="Tahoma"/>
            <family val="2"/>
          </rPr>
          <t>OR 3310 (2HOURS)</t>
        </r>
      </text>
    </comment>
    <comment ref="C11" authorId="2" shapeId="0">
      <text>
        <r>
          <rPr>
            <sz val="9"/>
            <color indexed="81"/>
            <rFont val="Tahoma"/>
            <family val="2"/>
          </rPr>
          <t xml:space="preserve">OR 1513
</t>
        </r>
      </text>
    </comment>
    <comment ref="S11" authorId="3" shapeId="0">
      <text>
        <r>
          <rPr>
            <sz val="9"/>
            <color indexed="81"/>
            <rFont val="Tahoma"/>
            <charset val="1"/>
          </rPr>
          <t xml:space="preserve">OR 2233
</t>
        </r>
      </text>
    </comment>
    <comment ref="C12" authorId="2" shapeId="0">
      <text>
        <r>
          <rPr>
            <sz val="9"/>
            <color indexed="81"/>
            <rFont val="Tahoma"/>
            <family val="2"/>
          </rPr>
          <t>OR MATH 2103
OR STAT 2013</t>
        </r>
      </text>
    </comment>
    <comment ref="AC16" authorId="2" shapeId="0">
      <text>
        <r>
          <rPr>
            <sz val="9"/>
            <color indexed="81"/>
            <rFont val="Tahoma"/>
            <family val="2"/>
          </rPr>
          <t>OR 3343</t>
        </r>
      </text>
    </comment>
    <comment ref="C18" authorId="4" shapeId="0">
      <text>
        <r>
          <rPr>
            <sz val="9"/>
            <color indexed="81"/>
            <rFont val="Tahoma"/>
            <family val="2"/>
          </rPr>
          <t>Courses designated
A, H, N, or S</t>
        </r>
      </text>
    </comment>
    <comment ref="S18" authorId="4" shapeId="0">
      <text>
        <r>
          <rPr>
            <sz val="9"/>
            <color indexed="81"/>
            <rFont val="Tahoma"/>
            <family val="2"/>
          </rPr>
          <t xml:space="preserve">OR 1215
</t>
        </r>
      </text>
    </comment>
    <comment ref="C19" authorId="4" shapeId="0">
      <text>
        <r>
          <rPr>
            <sz val="9"/>
            <color indexed="81"/>
            <rFont val="Tahoma"/>
            <family val="2"/>
          </rPr>
          <t>Courses designated
A, H, N, or S</t>
        </r>
      </text>
    </comment>
    <comment ref="S19" authorId="4" shapeId="0">
      <text>
        <r>
          <rPr>
            <sz val="9"/>
            <color indexed="81"/>
            <rFont val="Tahoma"/>
            <family val="2"/>
          </rPr>
          <t xml:space="preserve">OR ENGL 3323
</t>
        </r>
      </text>
    </comment>
    <comment ref="S20" authorId="4" shapeId="0">
      <text>
        <r>
          <rPr>
            <sz val="9"/>
            <color indexed="81"/>
            <rFont val="Tahoma"/>
            <family val="2"/>
          </rPr>
          <t xml:space="preserve">OR SPCH 2713 
</t>
        </r>
      </text>
    </comment>
    <comment ref="AC35" authorId="2" shapeId="0">
      <text>
        <r>
          <rPr>
            <sz val="9"/>
            <color indexed="81"/>
            <rFont val="Tahoma"/>
            <family val="2"/>
          </rPr>
          <t>9 hours</t>
        </r>
      </text>
    </comment>
  </commentList>
</comments>
</file>

<file path=xl/sharedStrings.xml><?xml version="1.0" encoding="utf-8"?>
<sst xmlns="http://schemas.openxmlformats.org/spreadsheetml/2006/main" count="196" uniqueCount="151">
  <si>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</si>
  <si>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</si>
  <si>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</si>
  <si>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</si>
  <si>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</si>
  <si>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</si>
  <si>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</si>
  <si>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</si>
  <si>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</si>
  <si>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</si>
  <si>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</si>
  <si>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</si>
  <si>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</si>
  <si>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</si>
  <si>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</si>
  <si>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</si>
  <si>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</si>
  <si>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</si>
  <si>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</si>
  <si>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</si>
  <si>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</si>
  <si>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</si>
  <si>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</si>
  <si>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</si>
  <si>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</si>
  <si>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</si>
  <si>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</si>
  <si>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</si>
  <si>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</si>
  <si>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</si>
  <si>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</si>
  <si>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</si>
  <si>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</si>
  <si>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</si>
  <si>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</si>
  <si>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</si>
  <si>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</si>
  <si>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</si>
  <si>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</si>
  <si>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</si>
  <si>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</si>
  <si>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</si>
  <si>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</si>
  <si>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</si>
  <si>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</si>
  <si>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</si>
  <si>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</si>
  <si>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</si>
  <si>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</si>
  <si>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</si>
  <si>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</si>
  <si>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</si>
  <si>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</si>
  <si>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</si>
  <si>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</si>
  <si>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</si>
  <si>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</si>
  <si>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</si>
  <si>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EPSY</t>
  </si>
  <si>
    <t>SPED</t>
  </si>
  <si>
    <t>MCAG</t>
  </si>
  <si>
    <t>NREM</t>
  </si>
  <si>
    <t>Elective Hours:</t>
  </si>
  <si>
    <t>Name, Student's</t>
  </si>
  <si>
    <t>999-999-99</t>
  </si>
  <si>
    <t>Total Hours to Date:</t>
  </si>
  <si>
    <t>APPROVED BY:</t>
  </si>
  <si>
    <t>AGED-ANAG</t>
  </si>
  <si>
    <t>Additional Core: 6 hours (at least 2 species)</t>
  </si>
  <si>
    <t>ADVISOR</t>
  </si>
  <si>
    <t>(N)</t>
  </si>
  <si>
    <t>GENED</t>
  </si>
  <si>
    <t>AGCM</t>
  </si>
  <si>
    <t>Major Requirements: 60 Hours</t>
  </si>
  <si>
    <t>Core Courses 27 hours</t>
  </si>
  <si>
    <t>College/Dept. Requirements: 32 Hours</t>
  </si>
  <si>
    <t>General Education Requirements: 40 Hours</t>
  </si>
  <si>
    <r>
      <t>________________________________________________________________________</t>
    </r>
    <r>
      <rPr>
        <sz val="12"/>
        <rFont val="Times New Roman"/>
        <family val="1"/>
      </rPr>
      <t xml:space="preserve"> Advise/Date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</si>
  <si>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</si>
  <si>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</si>
  <si>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</si>
  <si>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PLNT</t>
  </si>
  <si>
    <t>NOTE:  AGED 4203 &amp; 4200 are taken during teaching semester.</t>
  </si>
  <si>
    <t xml:space="preserve">Ag Elect </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</si>
  <si>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</si>
  <si>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</si>
  <si>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</si>
  <si>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</si>
  <si>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</si>
  <si>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Agriculture Education                           OPTION: Animal Agriculture</t>
  </si>
  <si>
    <t xml:space="preserve">Minimum Overall Grade Point Average:  2.00 Total Hours:  133 </t>
  </si>
  <si>
    <t xml:space="preserve">   (cumulative graduation/retention GPA)</t>
  </si>
  <si>
    <r>
      <t xml:space="preserve">      </t>
    </r>
    <r>
      <rPr>
        <i/>
        <sz val="8"/>
        <rFont val="Cambria"/>
        <family val="1"/>
      </rPr>
      <t>Other GPA requirements, see below.</t>
    </r>
  </si>
  <si>
    <t>General Education Requirements:  40 Hours</t>
  </si>
  <si>
    <r>
      <t>Major Requirements: 60</t>
    </r>
    <r>
      <rPr>
        <b/>
        <i/>
        <sz val="10"/>
        <color rgb="FFFF0000"/>
        <rFont val="Cambria"/>
        <family val="1"/>
      </rPr>
      <t xml:space="preserve">  </t>
    </r>
    <r>
      <rPr>
        <b/>
        <i/>
        <sz val="10"/>
        <rFont val="Cambria"/>
        <family val="1"/>
      </rPr>
      <t>Hours</t>
    </r>
  </si>
  <si>
    <t>Area</t>
  </si>
  <si>
    <t>Hours</t>
  </si>
  <si>
    <t>To be selected from:</t>
  </si>
  <si>
    <t>Core Courses:   27 hours</t>
  </si>
  <si>
    <t>ANSI 3242 [or 3310 (2 hours)], 3423, 3433, 3443, 3543, 3653, 4863</t>
  </si>
  <si>
    <t>NREM 2013 or 3343</t>
  </si>
  <si>
    <t>SOIL 2124</t>
  </si>
  <si>
    <t>At least 2 species from:   6 hours</t>
  </si>
  <si>
    <t>ANSI 4023, 4423, 4543, 4553, 4613, 4633, 4643, 4703, 4713</t>
  </si>
  <si>
    <t>Professional Agriculture Education Core:   27 hours</t>
  </si>
  <si>
    <r>
      <t xml:space="preserve">AGED 3101, 3103, 3203, 4103, </t>
    </r>
    <r>
      <rPr>
        <sz val="8"/>
        <rFont val="Arial Narrow"/>
        <family val="2"/>
      </rPr>
      <t>4203</t>
    </r>
    <r>
      <rPr>
        <sz val="8"/>
        <color rgb="FF000000"/>
        <rFont val="Arial Narrow"/>
        <family val="2"/>
      </rPr>
      <t>, 4200 (9 hours)</t>
    </r>
  </si>
  <si>
    <t>EPSY 3213</t>
  </si>
  <si>
    <t>SPED 3202</t>
  </si>
  <si>
    <t>NOTE:  AGED  4203 &amp; 4200 are taken during student teaching semester.</t>
  </si>
  <si>
    <t>English Composition</t>
  </si>
  <si>
    <t xml:space="preserve">ENGL 1113 or 1313; </t>
  </si>
  <si>
    <t xml:space="preserve">ENGL 1213 or 1413 or 3323 </t>
  </si>
  <si>
    <t>(See Academic Regulation 3.5 in Catalog)</t>
  </si>
  <si>
    <t>American History &amp; Government</t>
  </si>
  <si>
    <t>HIST 1103 or 1483 or 1493;</t>
  </si>
  <si>
    <t>POLS 1113</t>
  </si>
  <si>
    <t>Analytical &amp; Quantitative Thought (A)</t>
  </si>
  <si>
    <t xml:space="preserve">MATH 1483* or 1513*; </t>
  </si>
  <si>
    <t>MATH 1613* or 2103* or STAT 2013*</t>
  </si>
  <si>
    <t>Humanities (H)</t>
  </si>
  <si>
    <t>Courses designated (H)</t>
  </si>
  <si>
    <t>Natural Sciences (N)</t>
  </si>
  <si>
    <t xml:space="preserve">   Must include one Laboratory</t>
  </si>
  <si>
    <t xml:space="preserve">   Science (L) course.</t>
  </si>
  <si>
    <t>BIOL 1114* and any course designated (N)</t>
  </si>
  <si>
    <t>Social &amp; Behavioral Sciences (S)</t>
  </si>
  <si>
    <t>AGEC 1113*</t>
  </si>
  <si>
    <t>Additional General Education</t>
  </si>
  <si>
    <t>Courses designated A, H, N, or S</t>
  </si>
  <si>
    <t>Diversity (D) &amp; International Dimension (I)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</si>
  <si>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</si>
  <si>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</si>
  <si>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</si>
  <si>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</si>
  <si>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32 Hours</t>
  </si>
  <si>
    <t>Agricultural Sciences and Natural Resources</t>
  </si>
  <si>
    <t xml:space="preserve">AG 1011; </t>
  </si>
  <si>
    <r>
      <t xml:space="preserve">ANSI 1111, 1124, </t>
    </r>
    <r>
      <rPr>
        <sz val="8"/>
        <rFont val="Arial Narrow"/>
        <family val="2"/>
      </rPr>
      <t>2112, 2233 or 2253;</t>
    </r>
  </si>
  <si>
    <t>HORT 1013;</t>
  </si>
  <si>
    <t xml:space="preserve">PLNT 1213; </t>
  </si>
  <si>
    <t>MCAG 3222, 3011, 3211, 4101</t>
  </si>
  <si>
    <t>Chemistry</t>
  </si>
  <si>
    <t>CHEM 1314 or 1215 (If used as (N) course above, hours in this block reduced by 4.)</t>
  </si>
  <si>
    <t>Written and Oral Communications</t>
  </si>
  <si>
    <t xml:space="preserve">AGCM 3103 or ENGL 3323 (If ENGL 3323 is substituted for ENGL 1213 above; hours in this block are reduced by 3) </t>
  </si>
  <si>
    <t>AGCM 3203 or SPCH 2713 (If used as (S) course above, hours in this block reduced by 3)</t>
  </si>
  <si>
    <r>
      <t>Other Requirements:  A minimum of 40 semester credit hours and 100 grade points must be earned in courses numbered 3000 or above. A 2.00 GPA or higher in upper-division hours.</t>
    </r>
    <r>
      <rPr>
        <u/>
        <sz val="8"/>
        <color rgb="FF000000"/>
        <rFont val="Arial Narrow"/>
        <family val="2"/>
      </rPr>
      <t xml:space="preserve"> </t>
    </r>
  </si>
  <si>
    <r>
      <t>Required for graduation and recommendation for Licensure/Standard Certification:</t>
    </r>
    <r>
      <rPr>
        <sz val="8"/>
        <color rgb="FF000000"/>
        <rFont val="Arial Narrow"/>
        <family val="2"/>
      </rPr>
      <t xml:space="preserve"> (1) 2.50 overall GPA; (2) 2.50 GPA in Major Requirements; and (3) 2.50 GPA in Professional Requirements. The student must earn minimum grades of “C” in each course in the College/Departmental Requirements, Major Requirements, Professional Core Requirements, and demonstrate proficiency in a foreign language (i.e., a grade of “C” or better </t>
    </r>
    <r>
      <rPr>
        <u/>
        <sz val="8"/>
        <color rgb="FF000000"/>
        <rFont val="Arial Narrow"/>
        <family val="2"/>
      </rPr>
      <t>or</t>
    </r>
    <r>
      <rPr>
        <sz val="8"/>
        <color rgb="FF000000"/>
        <rFont val="Arial Narrow"/>
        <family val="2"/>
      </rPr>
      <t xml:space="preserve"> completion of two years of the same foreign language in high school with a “B” average or better). </t>
    </r>
  </si>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</sst>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3"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
      <sz val="9"/>
      <color indexed="81"/>
      <name val="Tahoma"/>
      <charset val="1"/>
    </font>
    <font>
      <sz val="11"/>
      <name val="Calibri"/>
      <family val="2"/>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i/>
      <sz val="10"/>
      <color rgb="FFFF0000"/>
      <name val="Cambria"/>
      <family val="1"/>
    </font>
    <font>
      <b/>
      <sz val="8"/>
      <name val="Arial Narrow"/>
      <family val="2"/>
    </font>
    <font>
      <b/>
      <sz val="9"/>
      <color rgb="FF000000"/>
      <name val="Cambria"/>
      <family val="1"/>
    </font>
    <font>
      <sz val="8"/>
      <color rgb="FF000000"/>
      <name val="Arial Narrow"/>
      <family val="2"/>
    </font>
    <font>
      <sz val="8"/>
      <name val="Arial Narrow"/>
      <family val="2"/>
    </font>
    <font>
      <sz val="7"/>
      <name val="Arial Narrow"/>
      <family val="2"/>
    </font>
    <font>
      <u/>
      <sz val="8"/>
      <color rgb="FF000000"/>
      <name val="Arial Narrow"/>
      <family val="2"/>
    </font>
    <font>
      <u/>
      <sz val="8"/>
      <name val="Arial Narrow"/>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3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5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 fillId="0" borderId="20" xfId="2" applyFont="1" applyBorder="1" applyProtection="1">
      <protection locked="0" hidden="1"/>
    </xf>
    <xf numFmtId="0" fontId="0" fillId="0" borderId="0" xfId="2" applyFont="1" applyBorder="1" applyAlignment="1" applyProtection="1">
      <protection hidden="1"/>
    </xf>
    <xf numFmtId="0" fontId="2" fillId="0" borderId="0" xfId="2" applyFont="1" applyBorder="1" applyAlignment="1"/>
    <xf numFmtId="164" fontId="21"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Protection="1"/>
    <xf numFmtId="0" fontId="2" fillId="0" borderId="0" xfId="2" applyFont="1" applyBorder="1" applyAlignment="1" applyProtection="1">
      <alignment horizontal="center"/>
    </xf>
    <xf numFmtId="0" fontId="2" fillId="0" borderId="20" xfId="2" applyFont="1" applyBorder="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8" fillId="0" borderId="25" xfId="0" applyFont="1" applyBorder="1" applyAlignment="1">
      <alignment horizontal="center" vertical="center" wrapText="1"/>
    </xf>
    <xf numFmtId="0" fontId="37" fillId="0" borderId="27" xfId="0" applyFont="1" applyBorder="1" applyAlignment="1">
      <alignment horizontal="center" vertical="center" wrapText="1"/>
    </xf>
    <xf numFmtId="0" fontId="38" fillId="0" borderId="27" xfId="0" applyFont="1" applyBorder="1" applyAlignment="1">
      <alignment vertical="center" wrapText="1"/>
    </xf>
    <xf numFmtId="0" fontId="38" fillId="0" borderId="27" xfId="0" applyFont="1" applyBorder="1" applyAlignment="1">
      <alignment horizontal="center" vertical="center" wrapText="1"/>
    </xf>
    <xf numFmtId="0" fontId="39" fillId="0" borderId="27" xfId="0" applyFont="1" applyBorder="1" applyAlignment="1">
      <alignment vertical="center" wrapText="1"/>
    </xf>
    <xf numFmtId="0" fontId="39" fillId="0" borderId="27" xfId="0" applyFont="1" applyBorder="1" applyAlignment="1">
      <alignment horizontal="left" vertical="center" wrapText="1" indent="3"/>
    </xf>
    <xf numFmtId="0" fontId="27" fillId="0" borderId="27" xfId="0" applyFont="1" applyBorder="1" applyAlignment="1">
      <alignment horizontal="center" vertical="center" wrapText="1"/>
    </xf>
    <xf numFmtId="0" fontId="0" fillId="0" borderId="27" xfId="0" applyBorder="1" applyAlignment="1">
      <alignment vertical="top" wrapText="1"/>
    </xf>
    <xf numFmtId="0" fontId="0" fillId="0" borderId="25" xfId="0" applyBorder="1" applyAlignment="1">
      <alignment vertical="top" wrapText="1"/>
    </xf>
    <xf numFmtId="0" fontId="40" fillId="0" borderId="25" xfId="0" applyFont="1" applyBorder="1" applyAlignment="1">
      <alignment vertical="center" wrapText="1"/>
    </xf>
    <xf numFmtId="0" fontId="39" fillId="0" borderId="25" xfId="0" applyFont="1" applyBorder="1" applyAlignment="1">
      <alignment vertical="center" wrapText="1"/>
    </xf>
    <xf numFmtId="0" fontId="39" fillId="0" borderId="25" xfId="0" applyFont="1" applyBorder="1" applyAlignment="1">
      <alignment horizontal="center" vertical="center" wrapText="1"/>
    </xf>
    <xf numFmtId="0" fontId="38" fillId="0" borderId="25" xfId="0" applyFont="1" applyBorder="1" applyAlignment="1">
      <alignment vertical="center" wrapText="1"/>
    </xf>
    <xf numFmtId="0" fontId="39" fillId="0" borderId="23" xfId="0" applyFont="1" applyBorder="1" applyAlignment="1">
      <alignment vertical="center" wrapText="1"/>
    </xf>
    <xf numFmtId="0" fontId="39" fillId="0" borderId="37" xfId="0" applyFont="1" applyBorder="1" applyAlignment="1">
      <alignment horizontal="center" vertical="center" wrapText="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0" xfId="2" applyFont="1" applyBorder="1" applyAlignment="1" applyProtection="1">
      <alignment horizontal="left" wrapText="1"/>
    </xf>
    <xf numFmtId="0" fontId="18" fillId="0" borderId="0" xfId="2" applyFont="1" applyBorder="1" applyAlignment="1" applyProtection="1">
      <alignment horizontal="left" wrapText="1"/>
    </xf>
    <xf numFmtId="0" fontId="2" fillId="0" borderId="5"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28" fillId="0" borderId="22" xfId="0" applyFont="1" applyBorder="1" applyAlignment="1">
      <alignment vertical="top" wrapText="1"/>
    </xf>
    <xf numFmtId="0" fontId="28" fillId="0" borderId="21" xfId="0" applyFont="1" applyBorder="1" applyAlignment="1">
      <alignment vertical="top" wrapText="1"/>
    </xf>
    <xf numFmtId="0" fontId="29" fillId="0" borderId="28" xfId="0" applyFont="1" applyBorder="1" applyAlignment="1">
      <alignment vertical="center" wrapText="1"/>
    </xf>
    <xf numFmtId="0" fontId="29" fillId="0" borderId="0" xfId="0" applyFont="1" applyAlignment="1">
      <alignment vertical="center" wrapText="1"/>
    </xf>
    <xf numFmtId="0" fontId="30" fillId="0" borderId="28" xfId="0" applyFont="1" applyBorder="1" applyAlignment="1">
      <alignment vertical="center" wrapText="1"/>
    </xf>
    <xf numFmtId="0" fontId="30" fillId="0" borderId="0" xfId="0" applyFont="1" applyAlignment="1">
      <alignment vertical="center" wrapText="1"/>
    </xf>
    <xf numFmtId="0" fontId="23" fillId="0" borderId="28" xfId="3" applyBorder="1" applyAlignment="1">
      <alignment vertical="center" wrapText="1"/>
    </xf>
    <xf numFmtId="0" fontId="23" fillId="0" borderId="0" xfId="3" applyAlignment="1">
      <alignment vertical="center" wrapText="1"/>
    </xf>
    <xf numFmtId="0" fontId="32" fillId="0" borderId="28" xfId="0" applyFont="1" applyBorder="1" applyAlignment="1">
      <alignment vertical="center" wrapText="1"/>
    </xf>
    <xf numFmtId="0" fontId="32" fillId="0" borderId="0" xfId="0" applyFont="1" applyAlignment="1">
      <alignment vertical="center" wrapText="1"/>
    </xf>
    <xf numFmtId="0" fontId="31" fillId="0" borderId="28" xfId="0" applyFont="1" applyBorder="1" applyAlignment="1">
      <alignment vertical="center" wrapText="1"/>
    </xf>
    <xf numFmtId="0" fontId="31" fillId="0" borderId="0" xfId="0" applyFont="1" applyAlignment="1">
      <alignment vertical="center" wrapText="1"/>
    </xf>
    <xf numFmtId="0" fontId="33" fillId="0" borderId="29" xfId="0" applyFont="1" applyBorder="1" applyAlignment="1">
      <alignment vertical="center" wrapText="1"/>
    </xf>
    <xf numFmtId="0" fontId="33" fillId="0" borderId="1" xfId="0" applyFont="1" applyBorder="1" applyAlignment="1">
      <alignment vertical="center" wrapText="1"/>
    </xf>
    <xf numFmtId="0" fontId="28" fillId="0" borderId="3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1" xfId="0" applyFont="1" applyBorder="1" applyAlignment="1">
      <alignment horizontal="center" vertical="center" wrapText="1"/>
    </xf>
    <xf numFmtId="0" fontId="36" fillId="0" borderId="32" xfId="0" applyFont="1" applyBorder="1" applyAlignment="1">
      <alignment vertical="center" wrapText="1"/>
    </xf>
    <xf numFmtId="0" fontId="36" fillId="0" borderId="33"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34" xfId="0" applyFont="1" applyBorder="1" applyAlignment="1">
      <alignment vertical="center" wrapText="1"/>
    </xf>
    <xf numFmtId="0" fontId="36" fillId="0" borderId="35" xfId="0" applyFont="1" applyBorder="1" applyAlignment="1">
      <alignment vertical="center" wrapText="1"/>
    </xf>
    <xf numFmtId="0" fontId="36" fillId="0" borderId="23" xfId="0" applyFont="1" applyBorder="1" applyAlignment="1">
      <alignment vertical="center" wrapText="1"/>
    </xf>
    <xf numFmtId="0" fontId="39" fillId="0" borderId="32" xfId="0" applyFont="1" applyBorder="1" applyAlignment="1">
      <alignment vertical="center" wrapText="1"/>
    </xf>
    <xf numFmtId="0" fontId="39" fillId="0" borderId="33"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vertical="center" wrapText="1"/>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0" xfId="0" applyFont="1" applyBorder="1" applyAlignment="1">
      <alignment vertical="center" wrapText="1"/>
    </xf>
    <xf numFmtId="0" fontId="39" fillId="0" borderId="31" xfId="0" applyFont="1" applyBorder="1" applyAlignment="1">
      <alignment vertical="center" wrapText="1"/>
    </xf>
    <xf numFmtId="0" fontId="39" fillId="0" borderId="34" xfId="0" applyFont="1" applyBorder="1" applyAlignment="1">
      <alignment vertical="center" wrapText="1"/>
    </xf>
    <xf numFmtId="0" fontId="39" fillId="0" borderId="35" xfId="0" applyFont="1" applyBorder="1" applyAlignment="1">
      <alignment vertical="center" wrapText="1"/>
    </xf>
    <xf numFmtId="0" fontId="39"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3"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0" xfId="0" applyFont="1" applyBorder="1" applyAlignment="1">
      <alignment vertical="center" wrapText="1"/>
    </xf>
    <xf numFmtId="0" fontId="39" fillId="0" borderId="1" xfId="0" applyFont="1" applyBorder="1" applyAlignment="1">
      <alignment vertical="center" wrapText="1"/>
    </xf>
    <xf numFmtId="0" fontId="39" fillId="0" borderId="9" xfId="0" applyFont="1" applyBorder="1" applyAlignment="1">
      <alignment vertical="center" wrapText="1"/>
    </xf>
    <xf numFmtId="0" fontId="41" fillId="0" borderId="24" xfId="0" applyFont="1" applyBorder="1" applyAlignment="1">
      <alignment vertical="center" wrapText="1"/>
    </xf>
    <xf numFmtId="0" fontId="41" fillId="0" borderId="1" xfId="0" applyFont="1" applyBorder="1" applyAlignment="1">
      <alignment vertical="center" wrapText="1"/>
    </xf>
    <xf numFmtId="0" fontId="41" fillId="0" borderId="25" xfId="0" applyFont="1" applyBorder="1" applyAlignment="1">
      <alignment vertical="center" wrapText="1"/>
    </xf>
    <xf numFmtId="0" fontId="42" fillId="0" borderId="32" xfId="0" applyFont="1" applyBorder="1" applyAlignment="1">
      <alignment vertical="center" wrapText="1"/>
    </xf>
    <xf numFmtId="0" fontId="42" fillId="0" borderId="36" xfId="0" applyFont="1" applyBorder="1" applyAlignment="1">
      <alignment vertical="center" wrapText="1"/>
    </xf>
    <xf numFmtId="0" fontId="42" fillId="0" borderId="33" xfId="0" applyFont="1" applyBorder="1" applyAlignment="1">
      <alignment vertical="center" wrapText="1"/>
    </xf>
    <xf numFmtId="0" fontId="39" fillId="0" borderId="36" xfId="0" applyFont="1" applyBorder="1" applyAlignment="1">
      <alignment vertical="center" wrapText="1"/>
    </xf>
  </cellXfs>
  <cellStyles count="4">
    <cellStyle name="Hyperlink" xfId="3" builtinId="8"/>
    <cellStyle name="Normal" xfId="0" builtinId="0"/>
    <cellStyle name="Normal 2" xfId="1"/>
    <cellStyle name="Normal 3" xfId="2"/>
  </cellStyles>
  <dxfs count="130">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0</xdr:colOff>
      <xdr:row>31</xdr:row>
      <xdr:rowOff>0</xdr:rowOff>
    </xdr:from>
    <xdr:to>
      <xdr:col>25</xdr:col>
      <xdr:colOff>47625</xdr:colOff>
      <xdr:row>36</xdr:row>
      <xdr:rowOff>161925</xdr:rowOff>
    </xdr:to>
    <xdr:sp macro="" textlink="" fLocksText="0">
      <xdr:nvSpPr>
        <xdr:cNvPr id="2" name="TextBox 1"/>
        <xdr:cNvSpPr txBox="1"/>
      </xdr:nvSpPr>
      <xdr:spPr>
        <a:xfrm>
          <a:off x="3076575" y="5133975"/>
          <a:ext cx="2590800" cy="1019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10026</xdr:colOff>
      <xdr:row>19</xdr:row>
      <xdr:rowOff>20054</xdr:rowOff>
    </xdr:from>
    <xdr:to>
      <xdr:col>35</xdr:col>
      <xdr:colOff>24063</xdr:colOff>
      <xdr:row>22</xdr:row>
      <xdr:rowOff>64169</xdr:rowOff>
    </xdr:to>
    <xdr:sp macro="" textlink="">
      <xdr:nvSpPr>
        <xdr:cNvPr id="4" name="TextBox 3"/>
        <xdr:cNvSpPr txBox="1"/>
      </xdr:nvSpPr>
      <xdr:spPr>
        <a:xfrm>
          <a:off x="5841331" y="3116180"/>
          <a:ext cx="3190374" cy="549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ANSI 4023, 4423, 4543, 4553, 4613, 4633, 4643, 4703, 4713</a:t>
          </a:r>
          <a:endParaRPr lang="en-US" sz="1100"/>
        </a:p>
      </xdr:txBody>
    </xdr:sp>
    <xdr:clientData/>
  </xdr:twoCellAnchor>
  <xdr:twoCellAnchor>
    <xdr:from>
      <xdr:col>15</xdr:col>
      <xdr:colOff>123825</xdr:colOff>
      <xdr:row>36</xdr:row>
      <xdr:rowOff>161926</xdr:rowOff>
    </xdr:from>
    <xdr:to>
      <xdr:col>25</xdr:col>
      <xdr:colOff>47625</xdr:colOff>
      <xdr:row>41</xdr:row>
      <xdr:rowOff>10027</xdr:rowOff>
    </xdr:to>
    <xdr:sp macro="" textlink="">
      <xdr:nvSpPr>
        <xdr:cNvPr id="3" name="TextBox 2"/>
        <xdr:cNvSpPr txBox="1"/>
      </xdr:nvSpPr>
      <xdr:spPr>
        <a:xfrm>
          <a:off x="3067050" y="6153151"/>
          <a:ext cx="2600325" cy="6958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mn-lt"/>
              <a:ea typeface="+mn-ea"/>
              <a:cs typeface="+mn-cs"/>
            </a:rPr>
            <a:t>Must earn grades of "C" or "P"</a:t>
          </a:r>
          <a:r>
            <a:rPr lang="en-US" sz="900" b="1" baseline="0">
              <a:solidFill>
                <a:schemeClr val="dk1"/>
              </a:solidFill>
              <a:effectLst/>
              <a:latin typeface="+mn-lt"/>
              <a:ea typeface="+mn-ea"/>
              <a:cs typeface="+mn-cs"/>
            </a:rPr>
            <a:t> in each course in Department , Major, Professional, and demonstrate proficiency in a foreign language.  2.5 GPA in Major and Professional Requirements.</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76199</xdr:rowOff>
    </xdr:from>
    <xdr:to>
      <xdr:col>0</xdr:col>
      <xdr:colOff>581025</xdr:colOff>
      <xdr:row>2</xdr:row>
      <xdr:rowOff>19049</xdr:rowOff>
    </xdr:to>
    <xdr:pic>
      <xdr:nvPicPr>
        <xdr:cNvPr id="3"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199"/>
          <a:ext cx="5810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6"/>
  <sheetViews>
    <sheetView showGridLines="0" tabSelected="1" zoomScaleNormal="100" workbookViewId="0">
      <selection activeCell="X15" sqref="X15:Y15"/>
    </sheetView>
  </sheetViews>
  <sheetFormatPr defaultColWidth="9.109375" defaultRowHeight="13.2" x14ac:dyDescent="0.25"/>
  <cols>
    <col min="1" max="1" width="6.5546875" style="37" customWidth="1"/>
    <col min="2" max="2" width="6.6640625" style="37" customWidth="1"/>
    <col min="3" max="4" width="3.6640625" style="37" customWidth="1"/>
    <col min="5" max="5" width="3.5546875" style="44" hidden="1" customWidth="1"/>
    <col min="6" max="6" width="5.6640625" style="44" hidden="1" customWidth="1"/>
    <col min="7" max="7" width="6.554687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18</v>
      </c>
      <c r="B1" s="179" t="s">
        <v>63</v>
      </c>
      <c r="C1" s="179"/>
      <c r="D1" s="179"/>
      <c r="E1" s="179"/>
      <c r="F1" s="179"/>
      <c r="G1" s="179"/>
      <c r="H1" s="179"/>
      <c r="I1" s="179"/>
      <c r="J1" s="179"/>
      <c r="K1" s="179"/>
      <c r="L1" s="179"/>
      <c r="M1" s="179"/>
      <c r="N1" s="179"/>
      <c r="O1" s="179"/>
      <c r="P1" s="179"/>
      <c r="Q1" s="179"/>
      <c r="R1" s="28" t="s">
        <v>6</v>
      </c>
      <c r="S1" s="180" t="s">
        <v>64</v>
      </c>
      <c r="T1" s="180"/>
      <c r="U1" s="180"/>
      <c r="V1" s="180"/>
      <c r="W1" s="180"/>
      <c r="X1" s="180"/>
      <c r="Y1" s="180"/>
      <c r="Z1" s="182" t="s">
        <v>67</v>
      </c>
      <c r="AA1" s="182"/>
      <c r="AB1" s="182"/>
      <c r="AC1" s="28" t="s">
        <v>19</v>
      </c>
      <c r="AD1" s="28"/>
      <c r="AE1" s="28"/>
      <c r="AF1" s="28"/>
      <c r="AG1" s="181" t="s">
        <v>69</v>
      </c>
      <c r="AH1" s="181"/>
      <c r="AI1" s="181"/>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76</v>
      </c>
      <c r="B3" s="105"/>
      <c r="C3" s="105"/>
      <c r="D3" s="40"/>
      <c r="E3" s="40"/>
      <c r="F3" s="40"/>
      <c r="G3" s="41"/>
      <c r="H3" s="96"/>
      <c r="I3" s="105"/>
      <c r="J3" s="105"/>
      <c r="K3" s="105"/>
      <c r="L3" s="105"/>
      <c r="M3" s="105"/>
      <c r="N3" s="105"/>
      <c r="O3" s="105"/>
      <c r="P3" s="105"/>
      <c r="Q3" s="38" t="s">
        <v>75</v>
      </c>
      <c r="R3" s="105"/>
      <c r="S3" s="31"/>
      <c r="T3" s="34"/>
      <c r="U3" s="34"/>
      <c r="V3" s="34"/>
      <c r="W3" s="107"/>
      <c r="X3" s="107"/>
      <c r="Y3" s="107"/>
      <c r="Z3" s="29"/>
      <c r="AA3" s="38" t="s">
        <v>73</v>
      </c>
      <c r="AB3" s="38"/>
      <c r="AC3" s="38"/>
      <c r="AD3" s="38"/>
      <c r="AE3" s="38"/>
      <c r="AF3" s="38"/>
      <c r="AG3" s="38"/>
      <c r="AH3" s="38"/>
      <c r="AI3" s="109" t="s">
        <v>80</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53"/>
      <c r="D7" s="154"/>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55"/>
      <c r="J7" s="156"/>
      <c r="K7" s="156"/>
      <c r="L7" s="156"/>
      <c r="M7" s="53"/>
      <c r="N7" s="53"/>
      <c r="O7" s="53"/>
      <c r="P7" s="44"/>
      <c r="Q7" s="128" t="s">
        <v>27</v>
      </c>
      <c r="R7" s="129">
        <v>1011</v>
      </c>
      <c r="S7" s="133"/>
      <c r="T7" s="51">
        <f>IF(W7&lt;&gt;"",W7,3)*IF(S7="A",4,IF(S7="B",3,IF(S7="C",2,IF(S7="D",1,IF(AND(S7&gt;=0,S7&lt;=4,ISNUMBER(S7)),S7,0)))))</f>
        <v>0</v>
      </c>
      <c r="U7" s="51" t="str">
        <f>IF(OR(S7="A",S7="B",S7="C",S7="D",S7="F",AND(S7&gt;=0,S7&lt;=4,ISNUMBER(S7))),IF(W7&lt;&gt;"",W7,3),"")</f>
        <v/>
      </c>
      <c r="V7" s="51" t="str">
        <f>IF(OR(S7="A",S7="B",S7="C",S7="D",S7="P",AND(S7&gt;=0,S7&lt;=4,ISNUMBER(S7))),IF(W7&lt;&gt;"",W7,3),"")</f>
        <v/>
      </c>
      <c r="W7" s="55">
        <v>1</v>
      </c>
      <c r="X7" s="157"/>
      <c r="Y7" s="157"/>
      <c r="Z7" s="44"/>
      <c r="AA7" s="76" t="s">
        <v>74</v>
      </c>
      <c r="AB7" s="78"/>
      <c r="AC7" s="78"/>
      <c r="AD7" s="79"/>
      <c r="AE7" s="79"/>
      <c r="AF7" s="79"/>
      <c r="AG7" s="80"/>
      <c r="AH7" s="72"/>
      <c r="AI7" s="44"/>
    </row>
    <row r="8" spans="1:35" x14ac:dyDescent="0.25">
      <c r="A8" s="49" t="s">
        <v>26</v>
      </c>
      <c r="B8" s="50">
        <v>1213</v>
      </c>
      <c r="C8" s="153"/>
      <c r="D8" s="154"/>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5"/>
      <c r="I8" s="155"/>
      <c r="J8" s="156"/>
      <c r="K8" s="156"/>
      <c r="L8" s="156"/>
      <c r="M8" s="53"/>
      <c r="N8" s="53"/>
      <c r="O8" s="53"/>
      <c r="P8" s="44"/>
      <c r="Q8" s="128" t="s">
        <v>34</v>
      </c>
      <c r="R8" s="129">
        <v>1111</v>
      </c>
      <c r="S8" s="134"/>
      <c r="T8" s="51">
        <f t="shared" ref="T8:T20" si="6">IF(W8&lt;&gt;"",W8,3)*IF(S8="A",4,IF(S8="B",3,IF(S8="C",2,IF(S8="D",1,IF(AND(S8&gt;=0,S8&lt;=4,ISNUMBER(S8)),S8,0)))))</f>
        <v>0</v>
      </c>
      <c r="U8" s="51" t="str">
        <f t="shared" ref="U8:U20" si="7">IF(OR(S8="A",S8="B",S8="C",S8="D",S8="F",AND(S8&gt;=0,S8&lt;=4,ISNUMBER(S8))),IF(W8&lt;&gt;"",W8,3),"")</f>
        <v/>
      </c>
      <c r="V8" s="51" t="str">
        <f t="shared" ref="V8:V20" si="8">IF(OR(S8="A",S8="B",S8="C",S8="D",S8="P",AND(S8&gt;=0,S8&lt;=4,ISNUMBER(S8))),IF(W8&lt;&gt;"",W8,3),"")</f>
        <v/>
      </c>
      <c r="W8" s="55">
        <v>1</v>
      </c>
      <c r="X8" s="157"/>
      <c r="Y8" s="157"/>
      <c r="Z8" s="44"/>
      <c r="AA8" s="81"/>
      <c r="AB8" s="75"/>
      <c r="AC8" s="77"/>
      <c r="AD8" s="51"/>
      <c r="AE8" s="51"/>
      <c r="AF8" s="51"/>
      <c r="AG8" s="55"/>
      <c r="AH8" s="171"/>
      <c r="AI8" s="171"/>
    </row>
    <row r="9" spans="1:35" x14ac:dyDescent="0.25">
      <c r="A9" s="49" t="s">
        <v>28</v>
      </c>
      <c r="B9" s="54">
        <v>1103</v>
      </c>
      <c r="C9" s="153"/>
      <c r="D9" s="154"/>
      <c r="E9" s="51">
        <f t="shared" si="0"/>
        <v>0</v>
      </c>
      <c r="F9" s="51" t="str">
        <f t="shared" si="1"/>
        <v/>
      </c>
      <c r="G9" s="51" t="str">
        <f t="shared" si="2"/>
        <v/>
      </c>
      <c r="H9" s="55"/>
      <c r="I9" s="155"/>
      <c r="J9" s="156"/>
      <c r="K9" s="156"/>
      <c r="L9" s="156"/>
      <c r="M9" s="53"/>
      <c r="N9" s="53"/>
      <c r="O9" s="53"/>
      <c r="P9" s="44"/>
      <c r="Q9" s="128" t="s">
        <v>34</v>
      </c>
      <c r="R9" s="129">
        <v>1124</v>
      </c>
      <c r="S9" s="134"/>
      <c r="T9" s="51">
        <f t="shared" si="6"/>
        <v>0</v>
      </c>
      <c r="U9" s="51" t="str">
        <f t="shared" si="7"/>
        <v/>
      </c>
      <c r="V9" s="51" t="str">
        <f t="shared" si="8"/>
        <v/>
      </c>
      <c r="W9" s="55">
        <v>4</v>
      </c>
      <c r="X9" s="157"/>
      <c r="Y9" s="157"/>
      <c r="Z9" s="44"/>
      <c r="AA9" s="128" t="s">
        <v>34</v>
      </c>
      <c r="AB9" s="129">
        <v>3242</v>
      </c>
      <c r="AC9" s="133"/>
      <c r="AD9" s="51">
        <f t="shared" ref="AD9" si="9">IF(AG9&lt;&gt;"",AG9,3)*IF(AC9="A",4,IF(AC9="B",3,IF(AC9="C",2,IF(AC9="D",1,IF(AND(AC9&gt;=0,AC9&lt;=4,ISNUMBER(AC9)),AC9,0)))))</f>
        <v>0</v>
      </c>
      <c r="AE9" s="51" t="str">
        <f t="shared" ref="AE9" si="10">IF(OR(AC9="A",AC9="B",AC9="C",AC9="D",AC9="F",AND(AC9&gt;=0,AC9&lt;=4,ISNUMBER(AC9))),IF(AG9&lt;&gt;"",AG9,3),"")</f>
        <v/>
      </c>
      <c r="AF9" s="51" t="str">
        <f t="shared" ref="AF9" si="11">IF(OR(AC9="A",AC9="B",AC9="C",AC9="D",AC9="P",AND(AC9&gt;=0,AC9&lt;=4,ISNUMBER(AC9))),IF(AG9&lt;&gt;"",AG9,3),"")</f>
        <v/>
      </c>
      <c r="AG9" s="55">
        <v>2</v>
      </c>
      <c r="AH9" s="157"/>
      <c r="AI9" s="158"/>
    </row>
    <row r="10" spans="1:35" x14ac:dyDescent="0.25">
      <c r="A10" s="49" t="s">
        <v>30</v>
      </c>
      <c r="B10" s="54">
        <v>1113</v>
      </c>
      <c r="C10" s="153"/>
      <c r="D10" s="154"/>
      <c r="E10" s="51">
        <f t="shared" si="0"/>
        <v>0</v>
      </c>
      <c r="F10" s="51" t="str">
        <f t="shared" si="1"/>
        <v/>
      </c>
      <c r="G10" s="51" t="str">
        <f t="shared" si="2"/>
        <v/>
      </c>
      <c r="H10" s="55"/>
      <c r="I10" s="155"/>
      <c r="J10" s="156"/>
      <c r="K10" s="156"/>
      <c r="L10" s="156"/>
      <c r="M10" s="53"/>
      <c r="N10" s="53"/>
      <c r="O10" s="53"/>
      <c r="P10" s="44"/>
      <c r="Q10" s="128" t="s">
        <v>34</v>
      </c>
      <c r="R10" s="129">
        <v>2112</v>
      </c>
      <c r="S10" s="134"/>
      <c r="T10" s="51">
        <f t="shared" si="6"/>
        <v>0</v>
      </c>
      <c r="U10" s="51" t="str">
        <f t="shared" si="7"/>
        <v/>
      </c>
      <c r="V10" s="51" t="str">
        <f t="shared" si="8"/>
        <v/>
      </c>
      <c r="W10" s="55">
        <v>2</v>
      </c>
      <c r="X10" s="157"/>
      <c r="Y10" s="157"/>
      <c r="Z10" s="44"/>
      <c r="AA10" s="128" t="s">
        <v>34</v>
      </c>
      <c r="AB10" s="129">
        <v>3423</v>
      </c>
      <c r="AC10" s="86"/>
      <c r="AD10" s="51">
        <f t="shared" ref="AD10:AD18" si="12">IF(AG10&lt;&gt;"",AG10,3)*IF(AC10="A",4,IF(AC10="B",3,IF(AC10="C",2,IF(AC10="D",1,IF(AND(AC10&gt;=0,AC10&lt;=4,ISNUMBER(AC10)),AC10,0)))))</f>
        <v>0</v>
      </c>
      <c r="AE10" s="51" t="str">
        <f t="shared" ref="AE10:AE18" si="13">IF(OR(AC10="A",AC10="B",AC10="C",AC10="D",AC10="F",AND(AC10&gt;=0,AC10&lt;=4,ISNUMBER(AC10))),IF(AG10&lt;&gt;"",AG10,3),"")</f>
        <v/>
      </c>
      <c r="AF10" s="51" t="str">
        <f t="shared" ref="AF10:AF18" si="14">IF(OR(AC10="A",AC10="B",AC10="C",AC10="D",AC10="P",AND(AC10&gt;=0,AC10&lt;=4,ISNUMBER(AC10))),IF(AG10&lt;&gt;"",AG10,3),"")</f>
        <v/>
      </c>
      <c r="AG10" s="55"/>
      <c r="AH10" s="157"/>
      <c r="AI10" s="158"/>
    </row>
    <row r="11" spans="1:35" x14ac:dyDescent="0.25">
      <c r="A11" s="49" t="s">
        <v>32</v>
      </c>
      <c r="B11" s="83">
        <v>1483</v>
      </c>
      <c r="C11" s="173"/>
      <c r="D11" s="178"/>
      <c r="E11" s="51">
        <f t="shared" si="0"/>
        <v>0</v>
      </c>
      <c r="F11" s="51" t="str">
        <f t="shared" si="1"/>
        <v/>
      </c>
      <c r="G11" s="51" t="str">
        <f t="shared" si="2"/>
        <v/>
      </c>
      <c r="H11" s="55"/>
      <c r="I11" s="155"/>
      <c r="J11" s="156"/>
      <c r="K11" s="156"/>
      <c r="L11" s="156"/>
      <c r="M11" s="53"/>
      <c r="N11" s="53"/>
      <c r="O11" s="53"/>
      <c r="P11" s="44"/>
      <c r="Q11" s="128" t="s">
        <v>34</v>
      </c>
      <c r="R11" s="129">
        <v>2253</v>
      </c>
      <c r="S11" s="134"/>
      <c r="T11" s="51">
        <f t="shared" si="6"/>
        <v>0</v>
      </c>
      <c r="U11" s="51" t="str">
        <f t="shared" si="7"/>
        <v/>
      </c>
      <c r="V11" s="51" t="str">
        <f t="shared" si="8"/>
        <v/>
      </c>
      <c r="W11" s="55"/>
      <c r="X11" s="157"/>
      <c r="Y11" s="157"/>
      <c r="Z11" s="44"/>
      <c r="AA11" s="128" t="s">
        <v>34</v>
      </c>
      <c r="AB11" s="129">
        <v>3433</v>
      </c>
      <c r="AC11" s="82"/>
      <c r="AD11" s="51">
        <f t="shared" si="12"/>
        <v>0</v>
      </c>
      <c r="AE11" s="51" t="str">
        <f t="shared" si="13"/>
        <v/>
      </c>
      <c r="AF11" s="51" t="str">
        <f t="shared" si="14"/>
        <v/>
      </c>
      <c r="AG11" s="55"/>
      <c r="AH11" s="157"/>
      <c r="AI11" s="158"/>
    </row>
    <row r="12" spans="1:35" x14ac:dyDescent="0.25">
      <c r="A12" s="81" t="s">
        <v>32</v>
      </c>
      <c r="B12" s="83">
        <v>1613</v>
      </c>
      <c r="C12" s="173"/>
      <c r="D12" s="173"/>
      <c r="E12" s="51">
        <f t="shared" ref="E12" si="15">IF(H12&lt;&gt;"",H12,3)*IF(C12="A",4,IF(C12="B",3,IF(C12="C",2,IF(C12="D",1,IF(AND(C12&gt;=0,C12&lt;=4,ISNUMBER(C12)),C12,0)))))</f>
        <v>0</v>
      </c>
      <c r="F12" s="51" t="str">
        <f t="shared" ref="F12" si="16">IF(OR(C12="A",C12="B",C12="C",C12="D",C12="F",AND(C12&gt;=0,C12&lt;=4,ISNUMBER(C12))),IF(H12&lt;&gt;"",H12,3),"")</f>
        <v/>
      </c>
      <c r="G12" s="51" t="str">
        <f t="shared" ref="G12" si="17">IF(OR(C12="A",C12="B",C12="C",C12="D",C12="P",AND(C12&gt;=0,C12&lt;=4,ISNUMBER(C12))),IF(H12&lt;&gt;"",H12,3),"")</f>
        <v/>
      </c>
      <c r="H12" s="55"/>
      <c r="I12" s="172"/>
      <c r="J12" s="172"/>
      <c r="K12" s="172"/>
      <c r="L12" s="172"/>
      <c r="P12" s="44"/>
      <c r="Q12" s="128" t="s">
        <v>29</v>
      </c>
      <c r="R12" s="130">
        <v>1013</v>
      </c>
      <c r="S12" s="134"/>
      <c r="T12" s="51">
        <f t="shared" si="6"/>
        <v>0</v>
      </c>
      <c r="U12" s="51" t="str">
        <f t="shared" si="7"/>
        <v/>
      </c>
      <c r="V12" s="51" t="str">
        <f t="shared" si="8"/>
        <v/>
      </c>
      <c r="W12" s="55"/>
      <c r="X12" s="157"/>
      <c r="Y12" s="157"/>
      <c r="Z12" s="44"/>
      <c r="AA12" s="128" t="s">
        <v>34</v>
      </c>
      <c r="AB12" s="129">
        <v>3443</v>
      </c>
      <c r="AC12" s="82"/>
      <c r="AD12" s="51">
        <f t="shared" si="12"/>
        <v>0</v>
      </c>
      <c r="AE12" s="51" t="str">
        <f t="shared" si="13"/>
        <v/>
      </c>
      <c r="AF12" s="51" t="str">
        <f t="shared" si="14"/>
        <v/>
      </c>
      <c r="AG12" s="55"/>
      <c r="AH12" s="157"/>
      <c r="AI12" s="158"/>
    </row>
    <row r="13" spans="1:35" x14ac:dyDescent="0.25">
      <c r="A13" s="135" t="s">
        <v>35</v>
      </c>
      <c r="B13" s="136"/>
      <c r="C13" s="153"/>
      <c r="D13" s="154"/>
      <c r="E13" s="51">
        <f t="shared" si="0"/>
        <v>0</v>
      </c>
      <c r="F13" s="51" t="str">
        <f t="shared" si="1"/>
        <v/>
      </c>
      <c r="G13" s="51" t="str">
        <f t="shared" si="2"/>
        <v/>
      </c>
      <c r="H13" s="55"/>
      <c r="I13" s="155"/>
      <c r="J13" s="156"/>
      <c r="K13" s="156"/>
      <c r="L13" s="156"/>
      <c r="M13" s="53"/>
      <c r="N13" s="53"/>
      <c r="O13" s="53"/>
      <c r="P13" s="44"/>
      <c r="Q13" s="128" t="s">
        <v>81</v>
      </c>
      <c r="R13" s="129">
        <v>1213</v>
      </c>
      <c r="S13" s="134"/>
      <c r="T13" s="51">
        <f t="shared" si="6"/>
        <v>0</v>
      </c>
      <c r="U13" s="51" t="str">
        <f t="shared" si="7"/>
        <v/>
      </c>
      <c r="V13" s="51" t="str">
        <f t="shared" si="8"/>
        <v/>
      </c>
      <c r="W13" s="55"/>
      <c r="X13" s="157"/>
      <c r="Y13" s="157"/>
      <c r="Z13" s="44"/>
      <c r="AA13" s="128" t="s">
        <v>34</v>
      </c>
      <c r="AB13" s="129">
        <v>3543</v>
      </c>
      <c r="AC13" s="82"/>
      <c r="AD13" s="51">
        <f t="shared" ref="AD13:AD14" si="18">IF(AG13&lt;&gt;"",AG13,3)*IF(AC13="A",4,IF(AC13="B",3,IF(AC13="C",2,IF(AC13="D",1,IF(AND(AC13&gt;=0,AC13&lt;=4,ISNUMBER(AC13)),AC13,0)))))</f>
        <v>0</v>
      </c>
      <c r="AE13" s="51" t="str">
        <f t="shared" ref="AE13:AE14" si="19">IF(OR(AC13="A",AC13="B",AC13="C",AC13="D",AC13="F",AND(AC13&gt;=0,AC13&lt;=4,ISNUMBER(AC13))),IF(AG13&lt;&gt;"",AG13,3),"")</f>
        <v/>
      </c>
      <c r="AF13" s="51" t="str">
        <f t="shared" ref="AF13:AF14" si="20">IF(OR(AC13="A",AC13="B",AC13="C",AC13="D",AC13="P",AND(AC13&gt;=0,AC13&lt;=4,ISNUMBER(AC13))),IF(AG13&lt;&gt;"",AG13,3),"")</f>
        <v/>
      </c>
      <c r="AG13" s="55"/>
      <c r="AH13" s="157"/>
      <c r="AI13" s="158"/>
    </row>
    <row r="14" spans="1:35" x14ac:dyDescent="0.25">
      <c r="A14" s="135" t="s">
        <v>35</v>
      </c>
      <c r="B14" s="136"/>
      <c r="C14" s="153"/>
      <c r="D14" s="154"/>
      <c r="E14" s="51">
        <f t="shared" si="0"/>
        <v>0</v>
      </c>
      <c r="F14" s="51" t="str">
        <f t="shared" si="1"/>
        <v/>
      </c>
      <c r="G14" s="51" t="str">
        <f t="shared" si="2"/>
        <v/>
      </c>
      <c r="H14" s="55"/>
      <c r="I14" s="155"/>
      <c r="J14" s="156"/>
      <c r="K14" s="156"/>
      <c r="L14" s="156"/>
      <c r="M14" s="53"/>
      <c r="N14" s="53"/>
      <c r="O14" s="53"/>
      <c r="P14" s="44"/>
      <c r="Q14" s="128" t="s">
        <v>60</v>
      </c>
      <c r="R14" s="129">
        <v>3222</v>
      </c>
      <c r="S14" s="134"/>
      <c r="T14" s="51">
        <f t="shared" si="6"/>
        <v>0</v>
      </c>
      <c r="U14" s="51" t="str">
        <f t="shared" si="7"/>
        <v/>
      </c>
      <c r="V14" s="51" t="str">
        <f t="shared" si="8"/>
        <v/>
      </c>
      <c r="W14" s="55">
        <v>2</v>
      </c>
      <c r="X14" s="157"/>
      <c r="Y14" s="157"/>
      <c r="Z14" s="56"/>
      <c r="AA14" s="128" t="s">
        <v>34</v>
      </c>
      <c r="AB14" s="129">
        <v>3653</v>
      </c>
      <c r="AC14" s="82"/>
      <c r="AD14" s="51">
        <f t="shared" si="18"/>
        <v>0</v>
      </c>
      <c r="AE14" s="51" t="str">
        <f t="shared" si="19"/>
        <v/>
      </c>
      <c r="AF14" s="51" t="str">
        <f t="shared" si="20"/>
        <v/>
      </c>
      <c r="AG14" s="55"/>
      <c r="AH14" s="157"/>
      <c r="AI14" s="158"/>
    </row>
    <row r="15" spans="1:35" x14ac:dyDescent="0.25">
      <c r="A15" s="137" t="s">
        <v>70</v>
      </c>
      <c r="B15" s="136"/>
      <c r="C15" s="153"/>
      <c r="D15" s="154"/>
      <c r="E15" s="51">
        <f t="shared" si="0"/>
        <v>0</v>
      </c>
      <c r="F15" s="51" t="str">
        <f t="shared" si="1"/>
        <v/>
      </c>
      <c r="G15" s="51" t="str">
        <f t="shared" si="2"/>
        <v/>
      </c>
      <c r="H15" s="55"/>
      <c r="I15" s="155"/>
      <c r="J15" s="156"/>
      <c r="K15" s="156"/>
      <c r="L15" s="156"/>
      <c r="M15" s="53"/>
      <c r="N15" s="53"/>
      <c r="O15" s="53"/>
      <c r="P15" s="44"/>
      <c r="Q15" s="128" t="s">
        <v>60</v>
      </c>
      <c r="R15" s="129">
        <v>3011</v>
      </c>
      <c r="S15" s="134"/>
      <c r="T15" s="51">
        <f t="shared" si="6"/>
        <v>0</v>
      </c>
      <c r="U15" s="51" t="str">
        <f t="shared" si="7"/>
        <v/>
      </c>
      <c r="V15" s="51" t="str">
        <f t="shared" si="8"/>
        <v/>
      </c>
      <c r="W15" s="55">
        <v>1</v>
      </c>
      <c r="X15" s="157"/>
      <c r="Y15" s="157"/>
      <c r="Z15" s="44"/>
      <c r="AA15" s="128" t="s">
        <v>34</v>
      </c>
      <c r="AB15" s="129">
        <v>4863</v>
      </c>
      <c r="AC15" s="82"/>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5"/>
      <c r="AH15" s="157"/>
      <c r="AI15" s="158"/>
    </row>
    <row r="16" spans="1:35" x14ac:dyDescent="0.25">
      <c r="A16" s="81" t="s">
        <v>36</v>
      </c>
      <c r="B16" s="54">
        <v>1114</v>
      </c>
      <c r="C16" s="153"/>
      <c r="D16" s="154"/>
      <c r="E16" s="51">
        <f t="shared" si="0"/>
        <v>0</v>
      </c>
      <c r="F16" s="51" t="str">
        <f t="shared" si="1"/>
        <v/>
      </c>
      <c r="G16" s="51" t="str">
        <f t="shared" si="2"/>
        <v/>
      </c>
      <c r="H16" s="55">
        <v>4</v>
      </c>
      <c r="I16" s="155"/>
      <c r="J16" s="156"/>
      <c r="K16" s="156"/>
      <c r="L16" s="156"/>
      <c r="M16" s="53"/>
      <c r="N16" s="53"/>
      <c r="O16" s="53"/>
      <c r="P16" s="56"/>
      <c r="Q16" s="128" t="s">
        <v>60</v>
      </c>
      <c r="R16" s="129">
        <v>3211</v>
      </c>
      <c r="S16" s="134"/>
      <c r="T16" s="51">
        <f t="shared" si="6"/>
        <v>0</v>
      </c>
      <c r="U16" s="51" t="str">
        <f t="shared" si="7"/>
        <v/>
      </c>
      <c r="V16" s="51" t="str">
        <f t="shared" si="8"/>
        <v/>
      </c>
      <c r="W16" s="55">
        <v>1</v>
      </c>
      <c r="X16" s="157"/>
      <c r="Y16" s="157"/>
      <c r="Z16" s="44"/>
      <c r="AA16" s="128" t="s">
        <v>61</v>
      </c>
      <c r="AB16" s="130">
        <v>2013</v>
      </c>
      <c r="AC16" s="82"/>
      <c r="AD16" s="51">
        <f t="shared" si="12"/>
        <v>0</v>
      </c>
      <c r="AE16" s="51" t="str">
        <f t="shared" si="13"/>
        <v/>
      </c>
      <c r="AF16" s="51" t="str">
        <f t="shared" si="14"/>
        <v/>
      </c>
      <c r="AG16" s="55"/>
      <c r="AH16" s="157"/>
      <c r="AI16" s="158"/>
    </row>
    <row r="17" spans="1:35" x14ac:dyDescent="0.25">
      <c r="A17" s="49" t="s">
        <v>31</v>
      </c>
      <c r="B17" s="54">
        <v>1113</v>
      </c>
      <c r="C17" s="153"/>
      <c r="D17" s="154"/>
      <c r="E17" s="51">
        <f t="shared" si="0"/>
        <v>0</v>
      </c>
      <c r="F17" s="51" t="str">
        <f t="shared" si="1"/>
        <v/>
      </c>
      <c r="G17" s="51" t="str">
        <f t="shared" si="2"/>
        <v/>
      </c>
      <c r="H17" s="55"/>
      <c r="I17" s="155"/>
      <c r="J17" s="156"/>
      <c r="K17" s="156"/>
      <c r="L17" s="156"/>
      <c r="M17" s="53"/>
      <c r="N17" s="53"/>
      <c r="O17" s="53"/>
      <c r="P17" s="44"/>
      <c r="Q17" s="128" t="s">
        <v>60</v>
      </c>
      <c r="R17" s="129">
        <v>4101</v>
      </c>
      <c r="S17" s="134"/>
      <c r="T17" s="51">
        <f t="shared" si="6"/>
        <v>0</v>
      </c>
      <c r="U17" s="51" t="str">
        <f t="shared" si="7"/>
        <v/>
      </c>
      <c r="V17" s="51" t="str">
        <f t="shared" si="8"/>
        <v/>
      </c>
      <c r="W17" s="55"/>
      <c r="X17" s="157"/>
      <c r="Y17" s="157"/>
      <c r="Z17" s="44"/>
      <c r="AA17" s="128" t="s">
        <v>33</v>
      </c>
      <c r="AB17" s="129">
        <v>2124</v>
      </c>
      <c r="AC17" s="82"/>
      <c r="AD17" s="51">
        <f t="shared" si="12"/>
        <v>0</v>
      </c>
      <c r="AE17" s="51" t="str">
        <f t="shared" si="13"/>
        <v/>
      </c>
      <c r="AF17" s="51" t="str">
        <f t="shared" si="14"/>
        <v/>
      </c>
      <c r="AG17" s="55">
        <v>4</v>
      </c>
      <c r="AH17" s="157"/>
      <c r="AI17" s="158"/>
    </row>
    <row r="18" spans="1:35" x14ac:dyDescent="0.25">
      <c r="A18" s="81" t="s">
        <v>71</v>
      </c>
      <c r="B18" s="54"/>
      <c r="C18" s="153"/>
      <c r="D18" s="154"/>
      <c r="E18" s="51">
        <f t="shared" ref="E18" si="24">IF(H18&lt;&gt;"",H18,3)*IF(C18="A",4,IF(C18="B",3,IF(C18="C",2,IF(C18="D",1,IF(AND(C18&gt;=0,C18&lt;=4,ISNUMBER(C18)),C18,0)))))</f>
        <v>0</v>
      </c>
      <c r="F18" s="51" t="str">
        <f t="shared" ref="F18" si="25">IF(OR(C18="A",C18="B",C18="C",C18="D",C18="F",AND(C18&gt;=0,C18&lt;=4,ISNUMBER(C18))),IF(H18&lt;&gt;"",H18,3),"")</f>
        <v/>
      </c>
      <c r="G18" s="51" t="str">
        <f t="shared" ref="G18" si="26">IF(OR(C18="A",C18="B",C18="C",C18="D",C18="P",AND(C18&gt;=0,C18&lt;=4,ISNUMBER(C18))),IF(H18&lt;&gt;"",H18,3),"")</f>
        <v/>
      </c>
      <c r="H18" s="55"/>
      <c r="I18" s="155"/>
      <c r="J18" s="156"/>
      <c r="K18" s="156"/>
      <c r="L18" s="156"/>
      <c r="M18" s="53"/>
      <c r="N18" s="53"/>
      <c r="O18" s="53"/>
      <c r="P18" s="44"/>
      <c r="Q18" s="128" t="s">
        <v>37</v>
      </c>
      <c r="R18" s="129">
        <v>1314</v>
      </c>
      <c r="S18" s="134"/>
      <c r="T18" s="51">
        <f t="shared" si="6"/>
        <v>0</v>
      </c>
      <c r="U18" s="51" t="str">
        <f t="shared" si="7"/>
        <v/>
      </c>
      <c r="V18" s="51" t="str">
        <f t="shared" si="8"/>
        <v/>
      </c>
      <c r="W18" s="55">
        <v>4</v>
      </c>
      <c r="X18" s="157"/>
      <c r="Y18" s="157"/>
      <c r="Z18" s="44"/>
      <c r="AA18" s="88"/>
      <c r="AB18" s="92"/>
      <c r="AC18" s="82"/>
      <c r="AD18" s="51">
        <f t="shared" si="12"/>
        <v>0</v>
      </c>
      <c r="AE18" s="51" t="str">
        <f t="shared" si="13"/>
        <v/>
      </c>
      <c r="AF18" s="51" t="str">
        <f t="shared" si="14"/>
        <v/>
      </c>
      <c r="AG18" s="55"/>
      <c r="AH18" s="82"/>
      <c r="AI18" s="82"/>
    </row>
    <row r="19" spans="1:35" x14ac:dyDescent="0.25">
      <c r="A19" s="81" t="s">
        <v>71</v>
      </c>
      <c r="B19" s="54"/>
      <c r="C19" s="153"/>
      <c r="D19" s="154"/>
      <c r="E19" s="51">
        <f t="shared" si="0"/>
        <v>0</v>
      </c>
      <c r="F19" s="51" t="str">
        <f t="shared" si="1"/>
        <v/>
      </c>
      <c r="G19" s="51" t="str">
        <f t="shared" si="2"/>
        <v/>
      </c>
      <c r="H19" s="55"/>
      <c r="I19" s="155"/>
      <c r="J19" s="156"/>
      <c r="K19" s="156"/>
      <c r="L19" s="156"/>
      <c r="M19" s="53"/>
      <c r="N19" s="53"/>
      <c r="O19" s="53"/>
      <c r="P19" s="44"/>
      <c r="Q19" s="128" t="s">
        <v>72</v>
      </c>
      <c r="R19" s="129">
        <v>3103</v>
      </c>
      <c r="S19" s="134"/>
      <c r="T19" s="51">
        <f t="shared" si="6"/>
        <v>0</v>
      </c>
      <c r="U19" s="51" t="str">
        <f t="shared" si="7"/>
        <v/>
      </c>
      <c r="V19" s="51" t="str">
        <f t="shared" si="8"/>
        <v/>
      </c>
      <c r="W19" s="55"/>
      <c r="X19" s="157"/>
      <c r="Y19" s="157"/>
      <c r="Z19" s="44"/>
      <c r="AA19" s="93" t="s">
        <v>68</v>
      </c>
      <c r="AB19" s="94"/>
      <c r="AC19" s="94"/>
      <c r="AD19" s="51"/>
      <c r="AE19" s="51"/>
      <c r="AF19" s="51"/>
      <c r="AG19" s="52"/>
      <c r="AH19" s="75"/>
      <c r="AI19" s="75"/>
    </row>
    <row r="20" spans="1:35" x14ac:dyDescent="0.25">
      <c r="A20" s="49" t="s">
        <v>38</v>
      </c>
      <c r="B20" s="83"/>
      <c r="C20" s="153"/>
      <c r="D20" s="154"/>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5"/>
      <c r="I20" s="155"/>
      <c r="J20" s="156"/>
      <c r="K20" s="156"/>
      <c r="L20" s="156"/>
      <c r="M20" s="53"/>
      <c r="N20" s="53"/>
      <c r="O20" s="53"/>
      <c r="P20" s="44"/>
      <c r="Q20" s="128" t="s">
        <v>72</v>
      </c>
      <c r="R20" s="129">
        <v>3203</v>
      </c>
      <c r="S20" s="134"/>
      <c r="T20" s="51">
        <f t="shared" si="6"/>
        <v>0</v>
      </c>
      <c r="U20" s="51" t="str">
        <f t="shared" si="7"/>
        <v/>
      </c>
      <c r="V20" s="51" t="str">
        <f t="shared" si="8"/>
        <v/>
      </c>
      <c r="W20" s="55"/>
      <c r="X20" s="157"/>
      <c r="Y20" s="157"/>
      <c r="Z20" s="98"/>
      <c r="AA20" s="93"/>
      <c r="AB20" s="94"/>
      <c r="AC20" s="94"/>
      <c r="AD20" s="51"/>
      <c r="AE20" s="51"/>
      <c r="AF20" s="51"/>
      <c r="AG20" s="52"/>
      <c r="AH20" s="132"/>
      <c r="AI20" s="132"/>
    </row>
    <row r="21" spans="1:35" x14ac:dyDescent="0.25">
      <c r="A21" s="81" t="s">
        <v>39</v>
      </c>
      <c r="B21" s="83"/>
      <c r="C21" s="153"/>
      <c r="D21" s="154"/>
      <c r="E21" s="51">
        <f t="shared" si="27"/>
        <v>0</v>
      </c>
      <c r="F21" s="51" t="str">
        <f t="shared" si="28"/>
        <v/>
      </c>
      <c r="G21" s="51" t="str">
        <f t="shared" si="29"/>
        <v/>
      </c>
      <c r="H21" s="55"/>
      <c r="I21" s="155"/>
      <c r="J21" s="156"/>
      <c r="K21" s="156"/>
      <c r="L21" s="156"/>
      <c r="M21" s="53"/>
      <c r="N21" s="53"/>
      <c r="O21" s="53"/>
      <c r="P21" s="44"/>
      <c r="Q21" s="53"/>
      <c r="R21" s="53"/>
      <c r="S21" s="53"/>
      <c r="T21" s="53"/>
      <c r="U21" s="53"/>
      <c r="V21" s="53"/>
      <c r="W21" s="53"/>
      <c r="X21" s="48"/>
      <c r="Y21" s="48"/>
      <c r="Z21" s="44"/>
      <c r="AA21" s="93"/>
      <c r="AB21" s="94"/>
      <c r="AC21" s="94"/>
      <c r="AD21" s="51"/>
      <c r="AE21" s="51"/>
      <c r="AF21" s="51"/>
      <c r="AG21" s="52"/>
      <c r="AH21" s="132"/>
      <c r="AI21" s="132"/>
    </row>
    <row r="22" spans="1:35" x14ac:dyDescent="0.25">
      <c r="A22" s="159"/>
      <c r="B22" s="159"/>
      <c r="C22" s="159"/>
      <c r="D22" s="159"/>
      <c r="E22" s="159"/>
      <c r="F22" s="159"/>
      <c r="G22" s="159"/>
      <c r="H22" s="159"/>
      <c r="I22" s="159"/>
      <c r="J22" s="159"/>
      <c r="K22" s="159"/>
      <c r="L22" s="159"/>
      <c r="M22" s="53"/>
      <c r="N22" s="53"/>
      <c r="O22" s="53"/>
      <c r="P22" s="44"/>
      <c r="Q22" s="164"/>
      <c r="R22" s="165"/>
      <c r="S22" s="165"/>
      <c r="T22" s="165"/>
      <c r="U22" s="165"/>
      <c r="V22" s="165"/>
      <c r="W22" s="165"/>
      <c r="X22" s="43" t="s">
        <v>40</v>
      </c>
      <c r="Y22" s="48"/>
      <c r="Z22" s="44"/>
      <c r="AA22" s="93"/>
      <c r="AB22" s="94"/>
      <c r="AC22" s="94"/>
      <c r="AD22" s="51"/>
      <c r="AE22" s="51"/>
      <c r="AF22" s="51"/>
      <c r="AG22" s="52"/>
      <c r="AH22" s="132"/>
      <c r="AI22" s="132"/>
    </row>
    <row r="23" spans="1:35" x14ac:dyDescent="0.25">
      <c r="A23" s="76" t="s">
        <v>62</v>
      </c>
      <c r="B23" s="48"/>
      <c r="C23" s="48"/>
      <c r="D23" s="48"/>
      <c r="E23" s="48"/>
      <c r="F23" s="48"/>
      <c r="G23" s="48"/>
      <c r="H23" s="48"/>
      <c r="I23" s="48"/>
      <c r="J23" s="48"/>
      <c r="K23" s="48"/>
      <c r="L23" s="48"/>
      <c r="M23" s="53"/>
      <c r="N23" s="53"/>
      <c r="O23" s="53"/>
      <c r="P23" s="44"/>
      <c r="Q23" s="57" t="s">
        <v>41</v>
      </c>
      <c r="R23" s="53"/>
      <c r="S23" s="48"/>
      <c r="T23" s="48"/>
      <c r="U23" s="48"/>
      <c r="V23" s="58"/>
      <c r="W23" s="48"/>
      <c r="X23" s="48"/>
      <c r="Y23" s="95"/>
      <c r="Z23" s="44"/>
      <c r="AA23" s="93"/>
      <c r="AB23" s="94"/>
      <c r="AC23" s="94"/>
      <c r="AD23" s="51"/>
      <c r="AE23" s="51"/>
      <c r="AF23" s="51"/>
      <c r="AG23" s="52"/>
      <c r="AH23" s="132"/>
      <c r="AI23" s="132"/>
    </row>
    <row r="24" spans="1:35" ht="13.8" thickBot="1" x14ac:dyDescent="0.3">
      <c r="A24" s="38" t="s">
        <v>46</v>
      </c>
      <c r="B24" s="38"/>
      <c r="C24" s="48"/>
      <c r="D24" s="48"/>
      <c r="E24" s="53"/>
      <c r="F24" s="53"/>
      <c r="G24" s="53"/>
      <c r="H24" s="53"/>
      <c r="I24" s="74" t="s">
        <v>83</v>
      </c>
      <c r="J24" s="74"/>
      <c r="K24" s="74"/>
      <c r="L24" s="74"/>
      <c r="M24" s="53"/>
      <c r="N24" s="53"/>
      <c r="O24" s="53"/>
      <c r="P24" s="44"/>
      <c r="Q24" s="162">
        <f>SUM(G7:G19,V7:V20,AF9:AF18,AF24:AF27,AF30:AF37,G26:G41,O27:O42)</f>
        <v>0</v>
      </c>
      <c r="R24" s="162"/>
      <c r="S24" s="48" t="s">
        <v>42</v>
      </c>
      <c r="T24" s="48"/>
      <c r="U24" s="48"/>
      <c r="V24" s="48"/>
      <c r="W24" s="48"/>
      <c r="X24" s="48"/>
      <c r="Y24" s="48"/>
      <c r="Z24" s="44"/>
      <c r="AA24" s="128" t="s">
        <v>34</v>
      </c>
      <c r="AB24" s="130"/>
      <c r="AC24" s="87"/>
      <c r="AD24" s="51">
        <f t="shared" ref="AD24:AD27" si="30">IF(AG24&lt;&gt;"",AG24,3)*IF(AC24="A",4,IF(AC24="B",3,IF(AC24="C",2,IF(AC24="D",1,IF(AND(AC24&gt;=0,AC24&lt;=4,ISNUMBER(AC24)),AC24,0)))))</f>
        <v>0</v>
      </c>
      <c r="AE24" s="51" t="str">
        <f t="shared" ref="AE24:AE27" si="31">IF(OR(AC24="A",AC24="B",AC24="C",AC24="D",AC24="F",AND(AC24&gt;=0,AC24&lt;=4,ISNUMBER(AC24))),IF(AG24&lt;&gt;"",AG24,3),"")</f>
        <v/>
      </c>
      <c r="AF24" s="51" t="str">
        <f t="shared" ref="AF24:AF27" si="32">IF(OR(AC24="A",AC24="B",AC24="C",AC24="D",AC24="P",AND(AC24&gt;=0,AC24&lt;=4,ISNUMBER(AC24))),IF(AG24&lt;&gt;"",AG24,3),"")</f>
        <v/>
      </c>
      <c r="AG24" s="55"/>
      <c r="AH24" s="157"/>
      <c r="AI24" s="158"/>
    </row>
    <row r="25" spans="1:35" ht="14.4" thickTop="1" thickBot="1" x14ac:dyDescent="0.3">
      <c r="A25" s="53" t="s">
        <v>20</v>
      </c>
      <c r="B25" s="53"/>
      <c r="C25" s="53" t="s">
        <v>48</v>
      </c>
      <c r="D25" s="31" t="s">
        <v>49</v>
      </c>
      <c r="E25" s="53"/>
      <c r="F25" s="53"/>
      <c r="G25" s="53"/>
      <c r="H25" s="53"/>
      <c r="I25" s="53" t="s">
        <v>20</v>
      </c>
      <c r="J25" s="53"/>
      <c r="K25" s="53" t="s">
        <v>48</v>
      </c>
      <c r="L25" s="61" t="s">
        <v>49</v>
      </c>
      <c r="M25" s="74"/>
      <c r="N25" s="74"/>
      <c r="O25" s="74"/>
      <c r="P25" s="74"/>
      <c r="Q25" s="163" t="str">
        <f>IF(SUM(F7:F19,U7:U20,AE9:AE18,,AE24:AE27,AE30:AE37,F26:F41,N27:N42)=0,"N/A",ROUNDDOWN(SUM(E7:E19,T7:T20,AD9:AD18,AD30:AD37,AD24:AD27,E26:E41,M27:M42)/SUM(F7:F19,U7:U20,AE24:AE27,AE9:AE18,AE30:AE37,F26:F41,N27:N42),2))</f>
        <v>N/A</v>
      </c>
      <c r="R25" s="163"/>
      <c r="S25" s="48" t="s">
        <v>43</v>
      </c>
      <c r="T25" s="48"/>
      <c r="U25" s="48"/>
      <c r="V25" s="48"/>
      <c r="W25" s="48"/>
      <c r="X25" s="48"/>
      <c r="Y25" s="48"/>
      <c r="Z25" s="39"/>
      <c r="AA25" s="128" t="s">
        <v>34</v>
      </c>
      <c r="AB25" s="130"/>
      <c r="AC25" s="86"/>
      <c r="AD25" s="51">
        <f t="shared" si="30"/>
        <v>0</v>
      </c>
      <c r="AE25" s="51" t="str">
        <f t="shared" si="31"/>
        <v/>
      </c>
      <c r="AF25" s="51" t="str">
        <f t="shared" si="32"/>
        <v/>
      </c>
      <c r="AG25" s="55"/>
      <c r="AH25" s="157"/>
      <c r="AI25" s="158"/>
    </row>
    <row r="26" spans="1:35" ht="14.4" thickTop="1" thickBot="1" x14ac:dyDescent="0.3">
      <c r="A26" s="89"/>
      <c r="B26" s="90"/>
      <c r="C26" s="91"/>
      <c r="D26" s="65"/>
      <c r="E26" s="66">
        <f t="shared" ref="E26:E41" si="33">D26*IF(OR(C26="A",C26="RA"),4,IF(OR(C26="B",C26="RB"),3,IF(OR(C26="C",C26="RC"),2,IF(OR(C26="D",C26="RD"),1,IF(AND(C26&gt;=0,C26&lt;=4,ISNUMBER(C26)),C26,0)))))</f>
        <v>0</v>
      </c>
      <c r="F26" s="67" t="str">
        <f t="shared" ref="F26:F41" si="34">IF(OR(C26="",D26=""),"",IF(OR(C26="A",C26="B",C26="C",C26="D",C26="F",C26="RA",C26="RB",C26="RC",C26="RD",C26="RF",AND(C26&gt;=0,C26&lt;=4,ISNUMBER(C26))),D26,""))</f>
        <v/>
      </c>
      <c r="G26" s="68" t="str">
        <f t="shared" ref="G26:G41" si="35">IF(OR(C26="",D26=""),"",IF(OR(C26="A",C26="B",C26="C",C26="D",C26="P",AND(C26&gt;=0,C26&lt;=4,ISNUMBER(C26))),D26,""))</f>
        <v/>
      </c>
      <c r="H26" s="69"/>
      <c r="I26" s="89"/>
      <c r="J26" s="90"/>
      <c r="K26" s="91"/>
      <c r="L26" s="65"/>
      <c r="M26" s="47" t="s">
        <v>22</v>
      </c>
      <c r="N26" s="47" t="s">
        <v>23</v>
      </c>
      <c r="O26" s="47" t="s">
        <v>24</v>
      </c>
      <c r="P26" s="44"/>
      <c r="Q26" s="166">
        <f>SUMIF(B7:B19,"&gt;2999",F7:F19)+SUMIF(B26:B41,"&gt;2999",F26:F41)+SUMIF(J26:J41,"&gt;2999",L26:L41)+SUMIF(R7:R20,"&gt;2999",U7:U20)+SUMIF(AB9:AB18,"&gt;2999",AF9:AF18)+SUMIF(AB24:AB27,"&gt;2999",AF24:AF27)+SUMIF(AB30:AB37,"&gt;2999",AF30:AF37)</f>
        <v>0</v>
      </c>
      <c r="R26" s="166"/>
      <c r="S26" s="48" t="s">
        <v>44</v>
      </c>
      <c r="T26" s="48"/>
      <c r="U26" s="48"/>
      <c r="V26" s="48"/>
      <c r="W26" s="48"/>
      <c r="X26" s="48"/>
      <c r="Y26" s="48"/>
      <c r="Z26" s="48"/>
      <c r="AA26" s="131"/>
      <c r="AB26" s="130"/>
      <c r="AC26" s="86"/>
      <c r="AD26" s="51">
        <f t="shared" si="30"/>
        <v>0</v>
      </c>
      <c r="AE26" s="51" t="str">
        <f t="shared" si="31"/>
        <v/>
      </c>
      <c r="AF26" s="51" t="str">
        <f t="shared" si="32"/>
        <v/>
      </c>
      <c r="AG26" s="55"/>
      <c r="AH26" s="157"/>
      <c r="AI26" s="158"/>
    </row>
    <row r="27" spans="1:35" ht="13.8" thickBot="1" x14ac:dyDescent="0.3">
      <c r="A27" s="89"/>
      <c r="B27" s="90"/>
      <c r="C27" s="91"/>
      <c r="D27" s="65"/>
      <c r="E27" s="66">
        <f t="shared" si="33"/>
        <v>0</v>
      </c>
      <c r="F27" s="67" t="str">
        <f t="shared" si="34"/>
        <v/>
      </c>
      <c r="G27" s="68" t="str">
        <f t="shared" si="35"/>
        <v/>
      </c>
      <c r="H27" s="70"/>
      <c r="I27" s="89"/>
      <c r="J27" s="90"/>
      <c r="K27" s="91"/>
      <c r="L27" s="65"/>
      <c r="M27" s="40">
        <f t="shared" ref="M27:M42" si="36">L26*IF(OR(K26="A",K26="RA"),4,IF(OR(K26="B",K26="RB"),3,IF(OR(K26="C",K26="RC"),2,IF(OR(K26="D",K26="RD"),1,IF(AND(K26&gt;=0,K26=4,ISNUMBER(K26)),K26,0)))))</f>
        <v>0</v>
      </c>
      <c r="N27" s="40" t="str">
        <f t="shared" ref="N27:N42" si="37">IF(OR(K26="",L26=""),"",IF(OR(K26="A",K26="B",K26="C",K26="D",K26="F",K26="RA",K26="RB",K26="RC",K26="RD",K26="RF",AND(K26&gt;=0,K26&lt;=4,ISNUMBER(K26))),L26,""))</f>
        <v/>
      </c>
      <c r="O27" s="40" t="str">
        <f t="shared" ref="O27:O42" si="38">IF(OR(K26="",L26=""),"",IF(OR(K26="A",K26="B",K26="C",K26="D",K26="P",AND(K26&gt;=0,K26&lt;=4,ISNUMBER(K26))),L26,""))</f>
        <v/>
      </c>
      <c r="P27" s="44"/>
      <c r="Q27" s="167">
        <f>SUMIF(B7:B19,"&gt;2999",E7:E19)+SUMIF(B26:B41,"&gt;2999",E26:E41)+SUMIF(J26:J41,"&gt;2999",M27:O42)+SUMIF(R7:R20,"&gt;2999",T7:T20)+SUMIF(AB9:AB11,"&gt;2999",AD9:AD11)+SUMIF(AB24:AB27,"&gt;2999",AD24:AD27)+SUMIF(AB30:AB37,"&gt;2999",AD30:AD37)</f>
        <v>0</v>
      </c>
      <c r="R27" s="167"/>
      <c r="S27" s="43" t="s">
        <v>45</v>
      </c>
      <c r="T27" s="48"/>
      <c r="U27" s="48"/>
      <c r="V27" s="48"/>
      <c r="W27" s="48"/>
      <c r="X27" s="48"/>
      <c r="Y27" s="48"/>
      <c r="AA27" s="81"/>
      <c r="AB27" s="123"/>
      <c r="AC27" s="82"/>
      <c r="AD27" s="51">
        <f t="shared" si="30"/>
        <v>0</v>
      </c>
      <c r="AE27" s="51" t="str">
        <f t="shared" si="31"/>
        <v/>
      </c>
      <c r="AF27" s="51" t="str">
        <f t="shared" si="32"/>
        <v/>
      </c>
      <c r="AG27" s="55"/>
      <c r="AH27" s="170"/>
      <c r="AI27" s="171"/>
    </row>
    <row r="28" spans="1:35" ht="14.25" customHeight="1" thickBot="1" x14ac:dyDescent="0.3">
      <c r="A28" s="89"/>
      <c r="B28" s="90"/>
      <c r="C28" s="91"/>
      <c r="D28" s="65"/>
      <c r="E28" s="66">
        <f t="shared" si="33"/>
        <v>0</v>
      </c>
      <c r="F28" s="67" t="str">
        <f t="shared" si="34"/>
        <v/>
      </c>
      <c r="G28" s="68" t="str">
        <f t="shared" si="35"/>
        <v/>
      </c>
      <c r="H28" s="70"/>
      <c r="I28" s="89"/>
      <c r="J28" s="63"/>
      <c r="K28" s="91"/>
      <c r="L28" s="65"/>
      <c r="M28" s="40">
        <f t="shared" si="36"/>
        <v>0</v>
      </c>
      <c r="N28" s="40" t="str">
        <f t="shared" si="37"/>
        <v/>
      </c>
      <c r="O28" s="40" t="str">
        <f t="shared" si="38"/>
        <v/>
      </c>
      <c r="P28" s="44"/>
      <c r="Q28" s="168" t="str">
        <f>IF(SUM(Q27)=0,"N/A",Q27/Q26)</f>
        <v>N/A</v>
      </c>
      <c r="R28" s="168"/>
      <c r="S28" s="48" t="s">
        <v>47</v>
      </c>
      <c r="T28" s="48"/>
      <c r="U28" s="48"/>
      <c r="V28" s="48"/>
      <c r="W28" s="48"/>
      <c r="X28" s="48"/>
      <c r="Y28" s="48"/>
      <c r="Z28" s="44"/>
      <c r="AA28" s="99"/>
      <c r="AB28" s="102"/>
      <c r="AC28" s="103"/>
      <c r="AD28" s="100"/>
      <c r="AE28" s="100"/>
      <c r="AF28" s="100"/>
      <c r="AG28" s="101"/>
      <c r="AH28" s="102"/>
      <c r="AI28" s="102"/>
    </row>
    <row r="29" spans="1:35" ht="15" customHeight="1" thickTop="1" thickBot="1" x14ac:dyDescent="0.3">
      <c r="A29" s="89"/>
      <c r="B29" s="63"/>
      <c r="C29" s="91"/>
      <c r="D29" s="65"/>
      <c r="E29" s="66">
        <f t="shared" si="33"/>
        <v>0</v>
      </c>
      <c r="F29" s="67" t="str">
        <f t="shared" si="34"/>
        <v/>
      </c>
      <c r="G29" s="68" t="str">
        <f t="shared" si="35"/>
        <v/>
      </c>
      <c r="H29" s="70"/>
      <c r="I29" s="62"/>
      <c r="J29" s="63"/>
      <c r="K29" s="91"/>
      <c r="L29" s="65"/>
      <c r="M29" s="40">
        <f t="shared" si="36"/>
        <v>0</v>
      </c>
      <c r="N29" s="40" t="str">
        <f t="shared" si="37"/>
        <v/>
      </c>
      <c r="O29" s="40" t="str">
        <f t="shared" si="38"/>
        <v/>
      </c>
      <c r="P29" s="44"/>
      <c r="Q29" s="160"/>
      <c r="R29" s="161"/>
      <c r="S29" s="43" t="s">
        <v>50</v>
      </c>
      <c r="T29" s="48"/>
      <c r="U29" s="48"/>
      <c r="V29" s="48"/>
      <c r="W29" s="48"/>
      <c r="X29" s="48"/>
      <c r="Y29" s="48"/>
      <c r="Z29" s="44"/>
      <c r="AA29" s="43" t="s">
        <v>56</v>
      </c>
      <c r="AB29" s="78"/>
      <c r="AC29" s="78"/>
      <c r="AD29" s="79"/>
      <c r="AE29" s="79"/>
      <c r="AF29" s="79"/>
      <c r="AG29" s="80"/>
      <c r="AH29" s="72"/>
      <c r="AI29" s="59"/>
    </row>
    <row r="30" spans="1:35" ht="16.8" thickTop="1" thickBot="1" x14ac:dyDescent="0.35">
      <c r="A30" s="89"/>
      <c r="B30" s="63"/>
      <c r="C30" s="91"/>
      <c r="D30" s="65"/>
      <c r="E30" s="66">
        <f t="shared" si="33"/>
        <v>0</v>
      </c>
      <c r="F30" s="67" t="str">
        <f t="shared" si="34"/>
        <v/>
      </c>
      <c r="G30" s="68" t="str">
        <f t="shared" si="35"/>
        <v/>
      </c>
      <c r="H30" s="70"/>
      <c r="I30" s="62"/>
      <c r="J30" s="63"/>
      <c r="K30" s="64"/>
      <c r="L30" s="65"/>
      <c r="M30" s="40">
        <f t="shared" si="36"/>
        <v>0</v>
      </c>
      <c r="N30" s="40" t="str">
        <f t="shared" si="37"/>
        <v/>
      </c>
      <c r="O30" s="40" t="str">
        <f t="shared" si="38"/>
        <v/>
      </c>
      <c r="P30" s="44"/>
      <c r="Q30" s="175">
        <v>133</v>
      </c>
      <c r="R30" s="175"/>
      <c r="S30" s="48" t="s">
        <v>51</v>
      </c>
      <c r="T30" s="48"/>
      <c r="U30" s="48"/>
      <c r="V30" s="48"/>
      <c r="W30" s="48"/>
      <c r="X30" s="48"/>
      <c r="Y30" s="48"/>
      <c r="Z30" s="44"/>
      <c r="AA30" s="128" t="s">
        <v>57</v>
      </c>
      <c r="AB30" s="129">
        <v>3101</v>
      </c>
      <c r="AC30" s="87"/>
      <c r="AD30" s="51">
        <f t="shared" ref="AD30:AD37" si="39">IF(AG30&lt;&gt;"",AG30,3)*IF(AC30="A",4,IF(AC30="B",3,IF(AC30="C",2,IF(AC30="D",1,IF(AND(AC30&gt;=0,AC30&lt;=4,ISNUMBER(AC30)),AC30,0)))))</f>
        <v>0</v>
      </c>
      <c r="AE30" s="51" t="str">
        <f t="shared" ref="AE30:AE37" si="40">IF(OR(AC30="A",AC30="B",AC30="C",AC30="D",AC30="F",AND(AC30&gt;=0,AC30&lt;=4,ISNUMBER(AC30))),IF(AG30&lt;&gt;"",AG30,3),"")</f>
        <v/>
      </c>
      <c r="AF30" s="51" t="str">
        <f t="shared" ref="AF30:AF37" si="41">IF(OR(AC30="A",AC30="B",AC30="C",AC30="D",AC30="P",AND(AC30&gt;=0,AC30&lt;=4,ISNUMBER(AC30))),IF(AG30&lt;&gt;"",AG30,3),"")</f>
        <v/>
      </c>
      <c r="AG30" s="55">
        <v>1</v>
      </c>
      <c r="AH30" s="157"/>
      <c r="AI30" s="158"/>
    </row>
    <row r="31" spans="1:35" ht="13.8" thickBot="1" x14ac:dyDescent="0.3">
      <c r="A31" s="62"/>
      <c r="B31" s="63"/>
      <c r="C31" s="64"/>
      <c r="D31" s="65"/>
      <c r="E31" s="66">
        <f t="shared" si="33"/>
        <v>0</v>
      </c>
      <c r="F31" s="67" t="str">
        <f t="shared" si="34"/>
        <v/>
      </c>
      <c r="G31" s="68" t="str">
        <f t="shared" si="35"/>
        <v/>
      </c>
      <c r="H31" s="70"/>
      <c r="I31" s="62"/>
      <c r="J31" s="63"/>
      <c r="K31" s="64"/>
      <c r="L31" s="65"/>
      <c r="M31" s="40">
        <f t="shared" si="36"/>
        <v>0</v>
      </c>
      <c r="N31" s="40" t="str">
        <f t="shared" si="37"/>
        <v/>
      </c>
      <c r="O31" s="40" t="str">
        <f t="shared" si="38"/>
        <v/>
      </c>
      <c r="P31" s="44"/>
      <c r="Q31" s="93" t="s">
        <v>52</v>
      </c>
      <c r="R31" s="53"/>
      <c r="S31" s="53"/>
      <c r="T31" s="53"/>
      <c r="U31" s="53"/>
      <c r="V31" s="53"/>
      <c r="W31" s="53"/>
      <c r="X31" s="53"/>
      <c r="Y31" s="97"/>
      <c r="Z31" s="44"/>
      <c r="AA31" s="128" t="s">
        <v>57</v>
      </c>
      <c r="AB31" s="129">
        <v>3103</v>
      </c>
      <c r="AC31" s="86"/>
      <c r="AD31" s="51">
        <f t="shared" si="39"/>
        <v>0</v>
      </c>
      <c r="AE31" s="51" t="str">
        <f t="shared" si="40"/>
        <v/>
      </c>
      <c r="AF31" s="51" t="str">
        <f t="shared" si="41"/>
        <v/>
      </c>
      <c r="AG31" s="55"/>
      <c r="AH31" s="157"/>
      <c r="AI31" s="158"/>
    </row>
    <row r="32" spans="1:35" ht="13.8" thickBot="1" x14ac:dyDescent="0.3">
      <c r="A32" s="62"/>
      <c r="B32" s="63"/>
      <c r="C32" s="64"/>
      <c r="D32" s="65"/>
      <c r="E32" s="66">
        <f t="shared" si="33"/>
        <v>0</v>
      </c>
      <c r="F32" s="67" t="str">
        <f t="shared" si="34"/>
        <v/>
      </c>
      <c r="G32" s="68" t="str">
        <f t="shared" si="35"/>
        <v/>
      </c>
      <c r="H32" s="70"/>
      <c r="I32" s="62"/>
      <c r="J32" s="63"/>
      <c r="K32" s="64"/>
      <c r="L32" s="65"/>
      <c r="M32" s="40">
        <f t="shared" si="36"/>
        <v>0</v>
      </c>
      <c r="N32" s="40" t="str">
        <f t="shared" si="37"/>
        <v/>
      </c>
      <c r="O32" s="40" t="str">
        <f t="shared" si="38"/>
        <v/>
      </c>
      <c r="P32" s="44"/>
      <c r="Q32" s="53"/>
      <c r="R32" s="53"/>
      <c r="S32" s="53"/>
      <c r="T32" s="53"/>
      <c r="U32" s="53"/>
      <c r="V32" s="53"/>
      <c r="W32" s="53"/>
      <c r="X32" s="53"/>
      <c r="Y32" s="97"/>
      <c r="Z32" s="44"/>
      <c r="AA32" s="128" t="s">
        <v>57</v>
      </c>
      <c r="AB32" s="129">
        <v>3203</v>
      </c>
      <c r="AC32" s="86"/>
      <c r="AD32" s="51">
        <f t="shared" si="39"/>
        <v>0</v>
      </c>
      <c r="AE32" s="51" t="str">
        <f t="shared" si="40"/>
        <v/>
      </c>
      <c r="AF32" s="51" t="str">
        <f t="shared" si="41"/>
        <v/>
      </c>
      <c r="AG32" s="55"/>
      <c r="AH32" s="157"/>
      <c r="AI32" s="158"/>
    </row>
    <row r="33" spans="1:35" ht="13.8" thickBot="1" x14ac:dyDescent="0.3">
      <c r="A33" s="62"/>
      <c r="B33" s="63"/>
      <c r="C33" s="64"/>
      <c r="D33" s="65"/>
      <c r="E33" s="66">
        <f t="shared" si="33"/>
        <v>0</v>
      </c>
      <c r="F33" s="67" t="str">
        <f t="shared" si="34"/>
        <v/>
      </c>
      <c r="G33" s="68" t="str">
        <f t="shared" si="35"/>
        <v/>
      </c>
      <c r="H33" s="70"/>
      <c r="I33" s="62"/>
      <c r="J33" s="63"/>
      <c r="K33" s="64"/>
      <c r="L33" s="65"/>
      <c r="M33" s="40">
        <f t="shared" si="36"/>
        <v>0</v>
      </c>
      <c r="N33" s="40" t="str">
        <f t="shared" si="37"/>
        <v/>
      </c>
      <c r="O33" s="40" t="str">
        <f t="shared" si="38"/>
        <v/>
      </c>
      <c r="P33" s="44"/>
      <c r="Q33" s="73"/>
      <c r="R33" s="53"/>
      <c r="S33" s="53"/>
      <c r="T33" s="53"/>
      <c r="U33" s="53"/>
      <c r="V33" s="53"/>
      <c r="W33" s="53"/>
      <c r="X33" s="53"/>
      <c r="Y33" s="97"/>
      <c r="Z33" s="44"/>
      <c r="AA33" s="128" t="s">
        <v>57</v>
      </c>
      <c r="AB33" s="129">
        <v>4103</v>
      </c>
      <c r="AC33" s="86"/>
      <c r="AD33" s="51">
        <f t="shared" si="39"/>
        <v>0</v>
      </c>
      <c r="AE33" s="51" t="str">
        <f t="shared" si="40"/>
        <v/>
      </c>
      <c r="AF33" s="51" t="str">
        <f t="shared" si="41"/>
        <v/>
      </c>
      <c r="AG33" s="55"/>
      <c r="AH33" s="157"/>
      <c r="AI33" s="158"/>
    </row>
    <row r="34" spans="1:35" ht="13.8" thickBot="1" x14ac:dyDescent="0.3">
      <c r="A34" s="62"/>
      <c r="B34" s="63"/>
      <c r="C34" s="64"/>
      <c r="D34" s="65"/>
      <c r="E34" s="66">
        <f t="shared" si="33"/>
        <v>0</v>
      </c>
      <c r="F34" s="67" t="str">
        <f t="shared" si="34"/>
        <v/>
      </c>
      <c r="G34" s="68" t="str">
        <f t="shared" si="35"/>
        <v/>
      </c>
      <c r="H34" s="70"/>
      <c r="I34" s="62"/>
      <c r="J34" s="63"/>
      <c r="K34" s="64"/>
      <c r="L34" s="65"/>
      <c r="M34" s="40">
        <f t="shared" si="36"/>
        <v>0</v>
      </c>
      <c r="N34" s="40" t="str">
        <f t="shared" si="37"/>
        <v/>
      </c>
      <c r="O34" s="40" t="str">
        <f t="shared" si="38"/>
        <v/>
      </c>
      <c r="P34" s="44"/>
      <c r="Q34" s="53"/>
      <c r="R34" s="53"/>
      <c r="S34" s="53"/>
      <c r="T34" s="53"/>
      <c r="U34" s="53"/>
      <c r="V34" s="53"/>
      <c r="W34" s="53"/>
      <c r="X34" s="53"/>
      <c r="Y34" s="97"/>
      <c r="Z34" s="44"/>
      <c r="AA34" s="128" t="s">
        <v>57</v>
      </c>
      <c r="AB34" s="129">
        <v>4203</v>
      </c>
      <c r="AC34" s="86"/>
      <c r="AD34" s="51">
        <f t="shared" si="39"/>
        <v>0</v>
      </c>
      <c r="AE34" s="51" t="str">
        <f t="shared" si="40"/>
        <v/>
      </c>
      <c r="AF34" s="51" t="str">
        <f t="shared" si="41"/>
        <v/>
      </c>
      <c r="AG34" s="55"/>
      <c r="AH34" s="157"/>
      <c r="AI34" s="158"/>
    </row>
    <row r="35" spans="1:35" ht="13.8" thickBot="1" x14ac:dyDescent="0.3">
      <c r="A35" s="62"/>
      <c r="B35" s="63"/>
      <c r="C35" s="64"/>
      <c r="D35" s="65"/>
      <c r="E35" s="66">
        <f t="shared" si="33"/>
        <v>0</v>
      </c>
      <c r="F35" s="67" t="str">
        <f t="shared" si="34"/>
        <v/>
      </c>
      <c r="G35" s="68" t="str">
        <f t="shared" si="35"/>
        <v/>
      </c>
      <c r="H35" s="70"/>
      <c r="I35" s="62"/>
      <c r="J35" s="63"/>
      <c r="K35" s="64"/>
      <c r="L35" s="65"/>
      <c r="M35" s="40">
        <f t="shared" si="36"/>
        <v>0</v>
      </c>
      <c r="N35" s="40" t="str">
        <f t="shared" si="37"/>
        <v/>
      </c>
      <c r="O35" s="40" t="str">
        <f t="shared" si="38"/>
        <v/>
      </c>
      <c r="P35" s="44"/>
      <c r="Q35" s="53"/>
      <c r="R35" s="53"/>
      <c r="S35" s="53"/>
      <c r="T35" s="53"/>
      <c r="U35" s="53"/>
      <c r="V35" s="53"/>
      <c r="W35" s="53"/>
      <c r="X35" s="53"/>
      <c r="Y35" s="97"/>
      <c r="Z35" s="44"/>
      <c r="AA35" s="128" t="s">
        <v>57</v>
      </c>
      <c r="AB35" s="129">
        <v>4200</v>
      </c>
      <c r="AC35" s="86"/>
      <c r="AD35" s="51">
        <f t="shared" si="39"/>
        <v>0</v>
      </c>
      <c r="AE35" s="51" t="str">
        <f t="shared" si="40"/>
        <v/>
      </c>
      <c r="AF35" s="51" t="str">
        <f t="shared" si="41"/>
        <v/>
      </c>
      <c r="AG35" s="55">
        <v>9</v>
      </c>
      <c r="AH35" s="157"/>
      <c r="AI35" s="158"/>
    </row>
    <row r="36" spans="1:35" ht="13.8" thickBot="1" x14ac:dyDescent="0.3">
      <c r="A36" s="62"/>
      <c r="B36" s="63"/>
      <c r="C36" s="64"/>
      <c r="D36" s="65"/>
      <c r="E36" s="66">
        <f t="shared" si="33"/>
        <v>0</v>
      </c>
      <c r="F36" s="67" t="str">
        <f t="shared" si="34"/>
        <v/>
      </c>
      <c r="G36" s="68" t="str">
        <f t="shared" si="35"/>
        <v/>
      </c>
      <c r="H36" s="70"/>
      <c r="I36" s="62"/>
      <c r="J36" s="63"/>
      <c r="K36" s="64"/>
      <c r="L36" s="65"/>
      <c r="M36" s="40">
        <f t="shared" si="36"/>
        <v>0</v>
      </c>
      <c r="N36" s="40" t="str">
        <f t="shared" si="37"/>
        <v/>
      </c>
      <c r="O36" s="40" t="str">
        <f t="shared" si="38"/>
        <v/>
      </c>
      <c r="P36" s="44"/>
      <c r="Q36" s="53"/>
      <c r="R36" s="53"/>
      <c r="S36" s="53"/>
      <c r="T36" s="53"/>
      <c r="U36" s="53"/>
      <c r="V36" s="53"/>
      <c r="W36" s="53"/>
      <c r="X36" s="53"/>
      <c r="Y36" s="97"/>
      <c r="Z36" s="44"/>
      <c r="AA36" s="128" t="s">
        <v>58</v>
      </c>
      <c r="AB36" s="129">
        <v>3213</v>
      </c>
      <c r="AC36" s="86"/>
      <c r="AD36" s="51">
        <f t="shared" ref="AD36" si="42">IF(AG36&lt;&gt;"",AG36,3)*IF(AC36="A",4,IF(AC36="B",3,IF(AC36="C",2,IF(AC36="D",1,IF(AND(AC36&gt;=0,AC36&lt;=4,ISNUMBER(AC36)),AC36,0)))))</f>
        <v>0</v>
      </c>
      <c r="AE36" s="51" t="str">
        <f t="shared" ref="AE36" si="43">IF(OR(AC36="A",AC36="B",AC36="C",AC36="D",AC36="F",AND(AC36&gt;=0,AC36&lt;=4,ISNUMBER(AC36))),IF(AG36&lt;&gt;"",AG36,3),"")</f>
        <v/>
      </c>
      <c r="AF36" s="51" t="str">
        <f t="shared" ref="AF36" si="44">IF(OR(AC36="A",AC36="B",AC36="C",AC36="D",AC36="P",AND(AC36&gt;=0,AC36&lt;=4,ISNUMBER(AC36))),IF(AG36&lt;&gt;"",AG36,3),"")</f>
        <v/>
      </c>
      <c r="AG36" s="55"/>
      <c r="AH36" s="157"/>
      <c r="AI36" s="158"/>
    </row>
    <row r="37" spans="1:35" ht="13.8" thickBot="1" x14ac:dyDescent="0.3">
      <c r="A37" s="62"/>
      <c r="B37" s="63"/>
      <c r="C37" s="64"/>
      <c r="D37" s="65"/>
      <c r="E37" s="66">
        <f t="shared" si="33"/>
        <v>0</v>
      </c>
      <c r="F37" s="67" t="str">
        <f t="shared" si="34"/>
        <v/>
      </c>
      <c r="G37" s="68" t="str">
        <f t="shared" si="35"/>
        <v/>
      </c>
      <c r="H37" s="70"/>
      <c r="I37" s="62"/>
      <c r="J37" s="63"/>
      <c r="K37" s="64"/>
      <c r="L37" s="65"/>
      <c r="M37" s="40">
        <f t="shared" si="36"/>
        <v>0</v>
      </c>
      <c r="N37" s="40" t="str">
        <f t="shared" si="37"/>
        <v/>
      </c>
      <c r="O37" s="40" t="str">
        <f t="shared" si="38"/>
        <v/>
      </c>
      <c r="P37" s="44"/>
      <c r="Q37" s="53"/>
      <c r="R37" s="53"/>
      <c r="S37" s="53"/>
      <c r="T37" s="53"/>
      <c r="U37" s="53"/>
      <c r="V37" s="53"/>
      <c r="W37" s="53"/>
      <c r="X37" s="53"/>
      <c r="Y37" s="53"/>
      <c r="Z37" s="44"/>
      <c r="AA37" s="128" t="s">
        <v>59</v>
      </c>
      <c r="AB37" s="129">
        <v>3202</v>
      </c>
      <c r="AC37" s="86"/>
      <c r="AD37" s="51">
        <f t="shared" si="39"/>
        <v>0</v>
      </c>
      <c r="AE37" s="51" t="str">
        <f t="shared" si="40"/>
        <v/>
      </c>
      <c r="AF37" s="51" t="str">
        <f t="shared" si="41"/>
        <v/>
      </c>
      <c r="AG37" s="55">
        <v>2</v>
      </c>
      <c r="AH37" s="157"/>
      <c r="AI37" s="158"/>
    </row>
    <row r="38" spans="1:35" ht="13.8" thickBot="1" x14ac:dyDescent="0.3">
      <c r="A38" s="62"/>
      <c r="B38" s="63"/>
      <c r="C38" s="64"/>
      <c r="D38" s="65"/>
      <c r="E38" s="66">
        <f t="shared" si="33"/>
        <v>0</v>
      </c>
      <c r="F38" s="67" t="str">
        <f t="shared" si="34"/>
        <v/>
      </c>
      <c r="G38" s="68" t="str">
        <f t="shared" si="35"/>
        <v/>
      </c>
      <c r="H38" s="70"/>
      <c r="I38" s="62"/>
      <c r="J38" s="63"/>
      <c r="K38" s="64"/>
      <c r="L38" s="65"/>
      <c r="M38" s="40">
        <f t="shared" si="36"/>
        <v>0</v>
      </c>
      <c r="N38" s="40" t="str">
        <f t="shared" si="37"/>
        <v/>
      </c>
      <c r="O38" s="40" t="str">
        <f t="shared" si="38"/>
        <v/>
      </c>
      <c r="P38" s="44"/>
      <c r="Q38" s="53"/>
      <c r="R38" s="53"/>
      <c r="S38" s="53"/>
      <c r="T38" s="53"/>
      <c r="U38" s="53"/>
      <c r="V38" s="53"/>
      <c r="W38" s="53"/>
      <c r="X38" s="53"/>
      <c r="Y38" s="53"/>
      <c r="Z38" s="44"/>
      <c r="AA38" s="49"/>
      <c r="AB38" s="72"/>
      <c r="AC38" s="103"/>
      <c r="AD38" s="100"/>
      <c r="AE38" s="100"/>
      <c r="AF38" s="100"/>
      <c r="AG38" s="84"/>
      <c r="AH38" s="102"/>
      <c r="AI38" s="106"/>
    </row>
    <row r="39" spans="1:35" ht="13.8" thickBot="1" x14ac:dyDescent="0.3">
      <c r="A39" s="62"/>
      <c r="B39" s="63"/>
      <c r="C39" s="64"/>
      <c r="D39" s="65"/>
      <c r="E39" s="66">
        <f t="shared" si="33"/>
        <v>0</v>
      </c>
      <c r="F39" s="67" t="str">
        <f t="shared" si="34"/>
        <v/>
      </c>
      <c r="G39" s="68" t="str">
        <f t="shared" si="35"/>
        <v/>
      </c>
      <c r="H39" s="70"/>
      <c r="I39" s="62"/>
      <c r="J39" s="63"/>
      <c r="K39" s="64"/>
      <c r="L39" s="65"/>
      <c r="M39" s="40">
        <f t="shared" si="36"/>
        <v>0</v>
      </c>
      <c r="N39" s="40" t="str">
        <f t="shared" si="37"/>
        <v/>
      </c>
      <c r="O39" s="40" t="str">
        <f t="shared" si="38"/>
        <v/>
      </c>
      <c r="P39" s="44"/>
      <c r="Q39" s="53"/>
      <c r="R39" s="53"/>
      <c r="S39" s="53"/>
      <c r="T39" s="53"/>
      <c r="U39" s="53"/>
      <c r="V39" s="53"/>
      <c r="W39" s="53"/>
      <c r="X39" s="53"/>
      <c r="Y39" s="53"/>
      <c r="Z39" s="44"/>
      <c r="AA39" s="176" t="s">
        <v>82</v>
      </c>
      <c r="AB39" s="177"/>
      <c r="AC39" s="177"/>
      <c r="AD39" s="177"/>
      <c r="AE39" s="177"/>
      <c r="AF39" s="177"/>
      <c r="AG39" s="177"/>
      <c r="AH39" s="177"/>
      <c r="AI39" s="177"/>
    </row>
    <row r="40" spans="1:35" ht="13.8" thickBot="1" x14ac:dyDescent="0.3">
      <c r="A40" s="62"/>
      <c r="B40" s="63"/>
      <c r="C40" s="64"/>
      <c r="D40" s="65"/>
      <c r="E40" s="66">
        <f t="shared" si="33"/>
        <v>0</v>
      </c>
      <c r="F40" s="67" t="str">
        <f t="shared" si="34"/>
        <v/>
      </c>
      <c r="G40" s="68" t="str">
        <f t="shared" si="35"/>
        <v/>
      </c>
      <c r="H40" s="70"/>
      <c r="I40" s="62"/>
      <c r="J40" s="63"/>
      <c r="K40" s="64"/>
      <c r="L40" s="65"/>
      <c r="M40" s="40">
        <f t="shared" si="36"/>
        <v>0</v>
      </c>
      <c r="N40" s="40" t="str">
        <f t="shared" si="37"/>
        <v/>
      </c>
      <c r="O40" s="40" t="str">
        <f t="shared" si="38"/>
        <v/>
      </c>
      <c r="P40" s="44"/>
      <c r="Q40" s="53"/>
      <c r="R40" s="53"/>
      <c r="S40" s="53"/>
      <c r="T40" s="53"/>
      <c r="U40" s="53"/>
      <c r="V40" s="53"/>
      <c r="W40" s="53"/>
      <c r="X40" s="53"/>
      <c r="Y40" s="53"/>
      <c r="Z40" s="44"/>
      <c r="AA40" s="177"/>
      <c r="AB40" s="177"/>
      <c r="AC40" s="177"/>
      <c r="AD40" s="177"/>
      <c r="AE40" s="177"/>
      <c r="AF40" s="177"/>
      <c r="AG40" s="177"/>
      <c r="AH40" s="177"/>
      <c r="AI40" s="177"/>
    </row>
    <row r="41" spans="1:35" x14ac:dyDescent="0.25">
      <c r="A41" s="62"/>
      <c r="B41" s="63"/>
      <c r="C41" s="64"/>
      <c r="D41" s="65"/>
      <c r="E41" s="66">
        <f t="shared" si="33"/>
        <v>0</v>
      </c>
      <c r="F41" s="67" t="str">
        <f t="shared" si="34"/>
        <v/>
      </c>
      <c r="G41" s="68" t="str">
        <f t="shared" si="35"/>
        <v/>
      </c>
      <c r="H41" s="70"/>
      <c r="I41" s="62"/>
      <c r="J41" s="63"/>
      <c r="K41" s="64"/>
      <c r="L41" s="65"/>
      <c r="M41" s="40">
        <f t="shared" si="36"/>
        <v>0</v>
      </c>
      <c r="N41" s="40" t="str">
        <f t="shared" si="37"/>
        <v/>
      </c>
      <c r="O41" s="40" t="str">
        <f t="shared" si="38"/>
        <v/>
      </c>
      <c r="P41" s="44"/>
      <c r="Q41" s="53"/>
      <c r="R41" s="53"/>
      <c r="S41" s="53"/>
      <c r="T41" s="53"/>
      <c r="U41" s="53"/>
      <c r="V41" s="53"/>
      <c r="W41" s="53"/>
      <c r="X41" s="53"/>
      <c r="Y41" s="53"/>
      <c r="Z41" s="44"/>
      <c r="AA41" s="177"/>
      <c r="AB41" s="177"/>
      <c r="AC41" s="177"/>
      <c r="AD41" s="177"/>
      <c r="AE41" s="177"/>
      <c r="AF41" s="177"/>
      <c r="AG41" s="177"/>
      <c r="AH41" s="177"/>
      <c r="AI41" s="177"/>
    </row>
    <row r="42" spans="1:35" x14ac:dyDescent="0.25">
      <c r="A42" s="104"/>
      <c r="B42" s="104"/>
      <c r="C42" s="104"/>
      <c r="D42" s="104"/>
      <c r="I42" s="104"/>
      <c r="J42" s="104"/>
      <c r="K42" s="104"/>
      <c r="L42" s="104"/>
      <c r="M42" s="60">
        <f t="shared" si="36"/>
        <v>0</v>
      </c>
      <c r="N42" s="60" t="str">
        <f t="shared" si="37"/>
        <v/>
      </c>
      <c r="O42" s="40" t="str">
        <f t="shared" si="38"/>
        <v/>
      </c>
      <c r="P42" s="60"/>
      <c r="Q42" s="53"/>
      <c r="R42" s="53"/>
      <c r="S42" s="53"/>
      <c r="T42" s="53"/>
      <c r="U42" s="53"/>
      <c r="V42" s="53"/>
      <c r="W42" s="53"/>
      <c r="X42" s="53"/>
      <c r="Y42" s="53"/>
      <c r="Z42" s="44"/>
      <c r="AA42" s="121"/>
      <c r="AB42" s="102"/>
      <c r="AC42" s="122"/>
      <c r="AD42" s="100"/>
      <c r="AE42" s="100"/>
      <c r="AF42" s="100"/>
      <c r="AG42" s="101"/>
      <c r="AH42" s="102"/>
      <c r="AI42" s="102"/>
    </row>
    <row r="43" spans="1:35" x14ac:dyDescent="0.25">
      <c r="A43" s="60"/>
      <c r="B43" s="60"/>
      <c r="C43" s="60"/>
      <c r="D43" s="60"/>
      <c r="E43" s="40"/>
      <c r="F43" s="40"/>
      <c r="G43" s="40"/>
      <c r="H43" s="40"/>
      <c r="I43" s="60"/>
      <c r="J43" s="60"/>
      <c r="K43" s="60"/>
      <c r="L43" s="60"/>
      <c r="M43" s="60"/>
      <c r="N43" s="60"/>
      <c r="O43" s="40"/>
      <c r="P43" s="60"/>
      <c r="Q43" s="53"/>
      <c r="R43" s="53"/>
      <c r="S43" s="53"/>
      <c r="T43" s="53"/>
      <c r="U43" s="53"/>
      <c r="V43" s="53"/>
      <c r="W43" s="53"/>
      <c r="X43" s="53"/>
      <c r="Y43" s="53"/>
      <c r="Z43" s="44"/>
      <c r="AA43" s="121"/>
      <c r="AB43" s="102"/>
      <c r="AC43" s="122"/>
      <c r="AD43" s="100"/>
      <c r="AE43" s="100"/>
      <c r="AF43" s="100"/>
      <c r="AG43" s="101"/>
      <c r="AH43" s="102"/>
      <c r="AI43" s="102"/>
    </row>
    <row r="44" spans="1:35" x14ac:dyDescent="0.25">
      <c r="A44" s="60"/>
      <c r="B44" s="60"/>
      <c r="C44" s="60"/>
      <c r="D44" s="60"/>
      <c r="E44" s="40"/>
      <c r="F44" s="40"/>
      <c r="G44" s="40"/>
      <c r="H44" s="40"/>
      <c r="I44" s="60"/>
      <c r="J44" s="60"/>
      <c r="K44" s="60"/>
      <c r="L44" s="60"/>
      <c r="Q44" s="48"/>
      <c r="R44" s="48"/>
      <c r="S44" s="48"/>
      <c r="T44" s="48"/>
      <c r="U44" s="48"/>
      <c r="V44" s="48"/>
      <c r="W44" s="48"/>
      <c r="X44" s="48"/>
      <c r="Y44" s="48"/>
      <c r="Z44" s="60"/>
      <c r="AA44" s="121"/>
      <c r="AB44" s="102"/>
      <c r="AC44" s="122"/>
      <c r="AD44" s="100"/>
      <c r="AE44" s="100"/>
      <c r="AF44" s="100"/>
      <c r="AG44" s="101"/>
      <c r="AH44" s="102"/>
      <c r="AI44" s="102"/>
    </row>
    <row r="45" spans="1:35" x14ac:dyDescent="0.25">
      <c r="Q45" s="48"/>
      <c r="R45" s="48"/>
      <c r="S45" s="48"/>
      <c r="T45" s="48"/>
      <c r="U45" s="48"/>
      <c r="V45" s="48"/>
      <c r="W45" s="48"/>
      <c r="X45" s="48"/>
      <c r="Y45" s="48"/>
      <c r="Z45" s="60"/>
      <c r="AA45" s="121"/>
      <c r="AB45" s="40"/>
      <c r="AC45" s="61"/>
      <c r="AD45" s="40"/>
      <c r="AE45" s="40"/>
      <c r="AF45" s="40"/>
      <c r="AG45" s="41"/>
      <c r="AH45" s="169"/>
      <c r="AI45" s="169"/>
    </row>
    <row r="46" spans="1:35" x14ac:dyDescent="0.25">
      <c r="Q46" s="105"/>
      <c r="R46" s="105"/>
      <c r="S46" s="105"/>
      <c r="T46" s="105"/>
      <c r="U46" s="105"/>
      <c r="V46" s="105"/>
      <c r="W46" s="105"/>
      <c r="X46" s="105"/>
      <c r="Y46" s="105"/>
      <c r="AA46" s="40"/>
      <c r="AB46" s="40"/>
      <c r="AC46" s="61"/>
      <c r="AD46" s="40"/>
      <c r="AE46" s="40"/>
      <c r="AF46" s="40"/>
      <c r="AG46" s="41"/>
      <c r="AH46" s="169"/>
      <c r="AI46" s="169"/>
    </row>
    <row r="47" spans="1:35" x14ac:dyDescent="0.25">
      <c r="Q47" s="85"/>
      <c r="R47" s="85"/>
      <c r="S47" s="85"/>
      <c r="T47" s="85"/>
      <c r="U47" s="85"/>
      <c r="V47" s="85"/>
      <c r="W47" s="85"/>
      <c r="X47" s="85"/>
      <c r="Y47" s="85"/>
      <c r="AA47" s="40"/>
      <c r="AB47" s="42"/>
      <c r="AC47" s="61"/>
      <c r="AD47" s="40"/>
      <c r="AE47" s="40"/>
      <c r="AF47" s="40"/>
      <c r="AG47" s="41"/>
      <c r="AH47" s="169"/>
      <c r="AI47" s="169"/>
    </row>
    <row r="48" spans="1:35" x14ac:dyDescent="0.25">
      <c r="Q48" s="85"/>
      <c r="R48" s="85"/>
      <c r="S48" s="85"/>
      <c r="T48" s="85"/>
      <c r="U48" s="85"/>
      <c r="V48" s="85"/>
      <c r="W48" s="85"/>
      <c r="X48" s="85"/>
      <c r="Y48" s="85"/>
      <c r="AA48" s="40"/>
      <c r="AB48" s="42"/>
      <c r="AC48" s="61"/>
      <c r="AD48" s="40"/>
      <c r="AE48" s="40"/>
      <c r="AF48" s="40"/>
      <c r="AG48" s="41"/>
      <c r="AH48" s="169"/>
      <c r="AI48" s="169"/>
    </row>
    <row r="49" spans="17:35" x14ac:dyDescent="0.25">
      <c r="Q49" s="39"/>
      <c r="R49" s="39"/>
      <c r="S49" s="39"/>
      <c r="T49" s="39"/>
      <c r="U49" s="39"/>
      <c r="V49" s="39"/>
      <c r="W49" s="39"/>
      <c r="X49" s="39"/>
      <c r="Y49" s="39"/>
      <c r="AA49" s="40"/>
      <c r="AB49" s="40"/>
      <c r="AC49" s="61"/>
      <c r="AD49" s="40"/>
      <c r="AE49" s="40"/>
      <c r="AF49" s="40"/>
      <c r="AG49" s="41"/>
      <c r="AH49" s="169"/>
      <c r="AI49" s="169"/>
    </row>
    <row r="50" spans="17:35" x14ac:dyDescent="0.25">
      <c r="Q50" s="39"/>
      <c r="R50" s="39"/>
      <c r="S50" s="39"/>
      <c r="T50" s="39"/>
      <c r="U50" s="39"/>
      <c r="V50" s="39"/>
      <c r="W50" s="39"/>
      <c r="X50" s="39"/>
      <c r="Y50" s="39"/>
      <c r="AA50" s="40"/>
      <c r="AB50" s="61"/>
      <c r="AC50" s="61"/>
      <c r="AD50" s="40"/>
      <c r="AE50" s="40"/>
      <c r="AF50" s="40"/>
      <c r="AG50" s="41"/>
      <c r="AH50" s="169"/>
      <c r="AI50" s="169"/>
    </row>
    <row r="51" spans="17:35" x14ac:dyDescent="0.25">
      <c r="Q51" s="39"/>
      <c r="R51" s="39"/>
      <c r="S51" s="39"/>
      <c r="T51" s="39"/>
      <c r="U51" s="39"/>
      <c r="V51" s="39"/>
      <c r="W51" s="39"/>
      <c r="X51" s="39"/>
      <c r="Y51" s="39"/>
      <c r="AA51" s="40"/>
      <c r="AB51" s="61"/>
      <c r="AC51" s="61"/>
      <c r="AD51" s="40"/>
      <c r="AE51" s="40"/>
      <c r="AF51" s="40"/>
      <c r="AG51" s="41"/>
      <c r="AH51" s="174"/>
      <c r="AI51" s="174"/>
    </row>
    <row r="52" spans="17:35" x14ac:dyDescent="0.25">
      <c r="Q52" s="39"/>
      <c r="R52" s="39"/>
      <c r="S52" s="39"/>
      <c r="T52" s="39"/>
      <c r="U52" s="39"/>
      <c r="V52" s="39"/>
      <c r="W52" s="39"/>
      <c r="X52" s="39"/>
      <c r="Y52" s="39"/>
      <c r="AA52" s="40"/>
      <c r="AB52" s="40"/>
      <c r="AC52" s="40"/>
      <c r="AD52" s="40"/>
      <c r="AE52" s="40"/>
      <c r="AF52" s="40"/>
      <c r="AG52" s="40"/>
      <c r="AH52" s="40"/>
      <c r="AI52" s="40"/>
    </row>
    <row r="53" spans="17:35" x14ac:dyDescent="0.25">
      <c r="AA53" s="40"/>
      <c r="AB53" s="53"/>
      <c r="AC53" s="53"/>
      <c r="AD53" s="53"/>
      <c r="AE53" s="53"/>
      <c r="AF53" s="53"/>
      <c r="AG53" s="53"/>
      <c r="AH53" s="53"/>
      <c r="AI53" s="53"/>
    </row>
    <row r="54" spans="17:35" x14ac:dyDescent="0.25">
      <c r="AA54" s="53"/>
      <c r="AB54" s="40"/>
      <c r="AC54" s="40"/>
      <c r="AD54" s="40"/>
      <c r="AE54" s="40"/>
      <c r="AF54" s="40"/>
      <c r="AG54" s="40"/>
      <c r="AH54" s="40"/>
      <c r="AI54" s="40"/>
    </row>
    <row r="55" spans="17:35" x14ac:dyDescent="0.25">
      <c r="AA55" s="40"/>
      <c r="AB55" s="44"/>
      <c r="AC55" s="44"/>
      <c r="AD55" s="44"/>
      <c r="AE55" s="44"/>
      <c r="AF55" s="44"/>
      <c r="AG55" s="40"/>
      <c r="AH55" s="44"/>
      <c r="AI55" s="44"/>
    </row>
    <row r="56" spans="17:35" x14ac:dyDescent="0.25">
      <c r="AA56" s="44"/>
    </row>
  </sheetData>
  <sheetProtection sheet="1" objects="1" scenarios="1"/>
  <mergeCells count="87">
    <mergeCell ref="AH10:AI10"/>
    <mergeCell ref="B1:Q1"/>
    <mergeCell ref="S1:Y1"/>
    <mergeCell ref="AG1:AI1"/>
    <mergeCell ref="C7:D7"/>
    <mergeCell ref="I7:L7"/>
    <mergeCell ref="X7:Y7"/>
    <mergeCell ref="Z1:AB1"/>
    <mergeCell ref="X9:Y9"/>
    <mergeCell ref="AH8:AI8"/>
    <mergeCell ref="C9:D9"/>
    <mergeCell ref="I9:L9"/>
    <mergeCell ref="X8:Y8"/>
    <mergeCell ref="C8:D8"/>
    <mergeCell ref="I8:L8"/>
    <mergeCell ref="AH9:AI9"/>
    <mergeCell ref="C10:D10"/>
    <mergeCell ref="I10:L10"/>
    <mergeCell ref="C11:D11"/>
    <mergeCell ref="I11:L11"/>
    <mergeCell ref="X18:Y18"/>
    <mergeCell ref="X10:Y10"/>
    <mergeCell ref="X11:Y11"/>
    <mergeCell ref="C18:D18"/>
    <mergeCell ref="I18:L18"/>
    <mergeCell ref="C17:D17"/>
    <mergeCell ref="I17:L17"/>
    <mergeCell ref="I15:L15"/>
    <mergeCell ref="AH50:AI50"/>
    <mergeCell ref="AH51:AI51"/>
    <mergeCell ref="Q30:R30"/>
    <mergeCell ref="AH45:AI45"/>
    <mergeCell ref="AH46:AI46"/>
    <mergeCell ref="AH47:AI47"/>
    <mergeCell ref="AH31:AI31"/>
    <mergeCell ref="AH32:AI32"/>
    <mergeCell ref="AH33:AI33"/>
    <mergeCell ref="AH34:AI34"/>
    <mergeCell ref="AH36:AI36"/>
    <mergeCell ref="AH37:AI37"/>
    <mergeCell ref="AH35:AI35"/>
    <mergeCell ref="AH48:AI48"/>
    <mergeCell ref="AA39:AI41"/>
    <mergeCell ref="AH11:AI11"/>
    <mergeCell ref="AH16:AI16"/>
    <mergeCell ref="AH13:AI13"/>
    <mergeCell ref="AH12:AI12"/>
    <mergeCell ref="C16:D16"/>
    <mergeCell ref="I16:L16"/>
    <mergeCell ref="C13:D13"/>
    <mergeCell ref="I13:L13"/>
    <mergeCell ref="X12:Y12"/>
    <mergeCell ref="C14:D14"/>
    <mergeCell ref="I14:L14"/>
    <mergeCell ref="X13:Y13"/>
    <mergeCell ref="X14:Y14"/>
    <mergeCell ref="I12:L12"/>
    <mergeCell ref="C12:D12"/>
    <mergeCell ref="C15:D15"/>
    <mergeCell ref="Q27:R27"/>
    <mergeCell ref="Q28:R28"/>
    <mergeCell ref="AH49:AI49"/>
    <mergeCell ref="AH27:AI27"/>
    <mergeCell ref="AH14:AI14"/>
    <mergeCell ref="AH15:AI15"/>
    <mergeCell ref="AH17:AI17"/>
    <mergeCell ref="X20:Y20"/>
    <mergeCell ref="X19:Y19"/>
    <mergeCell ref="X15:Y15"/>
    <mergeCell ref="X16:Y16"/>
    <mergeCell ref="X17:Y17"/>
    <mergeCell ref="C19:D19"/>
    <mergeCell ref="I19:L19"/>
    <mergeCell ref="AH30:AI30"/>
    <mergeCell ref="AH24:AI24"/>
    <mergeCell ref="AH25:AI25"/>
    <mergeCell ref="AH26:AI26"/>
    <mergeCell ref="A22:L22"/>
    <mergeCell ref="C20:D20"/>
    <mergeCell ref="I20:L20"/>
    <mergeCell ref="C21:D21"/>
    <mergeCell ref="I21:L21"/>
    <mergeCell ref="Q29:R29"/>
    <mergeCell ref="Q24:R24"/>
    <mergeCell ref="Q25:R25"/>
    <mergeCell ref="Q22:W22"/>
    <mergeCell ref="Q26:R26"/>
  </mergeCells>
  <conditionalFormatting sqref="AB49 AB45:AB46">
    <cfRule type="expression" dxfId="129" priority="223" stopIfTrue="1">
      <formula>(AD45="")</formula>
    </cfRule>
    <cfRule type="expression" dxfId="128" priority="224" stopIfTrue="1">
      <formula>(NOT(OR(AD45="A",AD45="B",AD45="C",AD45="D",AD45="X",AD45="P")))</formula>
    </cfRule>
  </conditionalFormatting>
  <conditionalFormatting sqref="AA46:AA52">
    <cfRule type="expression" dxfId="127" priority="225" stopIfTrue="1">
      <formula>(AC45="")</formula>
    </cfRule>
    <cfRule type="expression" dxfId="126" priority="226" stopIfTrue="1">
      <formula>(NOT(OR(AC45="A",AC45="B",AC45="C",AC45="D",AC45="X",AC45="P",AND(AC45&gt;=0,AC45&lt;=4,ISNUMBER(AC45)))))</formula>
    </cfRule>
  </conditionalFormatting>
  <conditionalFormatting sqref="A26:A41 I26:I41 A7 AA18 AA27 A9:A17 A20:A21 AA42:AA44">
    <cfRule type="expression" dxfId="125" priority="220" stopIfTrue="1">
      <formula>(C7="")</formula>
    </cfRule>
  </conditionalFormatting>
  <conditionalFormatting sqref="B26:B41 J26:J41 B7 AA18:AB18 AA27:AB27 B9:B17 B20:B21">
    <cfRule type="expression" dxfId="124" priority="219" stopIfTrue="1">
      <formula>(C7="")</formula>
    </cfRule>
  </conditionalFormatting>
  <conditionalFormatting sqref="A11">
    <cfRule type="expression" dxfId="123" priority="216" stopIfTrue="1">
      <formula>(C11="")</formula>
    </cfRule>
  </conditionalFormatting>
  <conditionalFormatting sqref="B11">
    <cfRule type="expression" dxfId="122" priority="215" stopIfTrue="1">
      <formula>(C11="")</formula>
    </cfRule>
  </conditionalFormatting>
  <conditionalFormatting sqref="A26">
    <cfRule type="expression" dxfId="121" priority="214" stopIfTrue="1">
      <formula>(C26="")</formula>
    </cfRule>
  </conditionalFormatting>
  <conditionalFormatting sqref="B26">
    <cfRule type="expression" dxfId="120" priority="213" stopIfTrue="1">
      <formula>(C26="")</formula>
    </cfRule>
  </conditionalFormatting>
  <conditionalFormatting sqref="I26">
    <cfRule type="expression" dxfId="119" priority="212" stopIfTrue="1">
      <formula>(K26="")</formula>
    </cfRule>
  </conditionalFormatting>
  <conditionalFormatting sqref="J26">
    <cfRule type="expression" dxfId="118" priority="211" stopIfTrue="1">
      <formula>(K26="")</formula>
    </cfRule>
  </conditionalFormatting>
  <conditionalFormatting sqref="A17">
    <cfRule type="expression" dxfId="117" priority="201" stopIfTrue="1">
      <formula>(C17="")</formula>
    </cfRule>
  </conditionalFormatting>
  <conditionalFormatting sqref="B17">
    <cfRule type="expression" dxfId="116" priority="200" stopIfTrue="1">
      <formula>(C17="")</formula>
    </cfRule>
  </conditionalFormatting>
  <conditionalFormatting sqref="AA45">
    <cfRule type="expression" dxfId="115" priority="178" stopIfTrue="1">
      <formula>(AC44="")</formula>
    </cfRule>
  </conditionalFormatting>
  <conditionalFormatting sqref="AB42:AB44">
    <cfRule type="expression" dxfId="114" priority="158" stopIfTrue="1">
      <formula>(AC42="")</formula>
    </cfRule>
  </conditionalFormatting>
  <conditionalFormatting sqref="AA29">
    <cfRule type="expression" dxfId="113" priority="330" stopIfTrue="1">
      <formula>SUM(AF30:AF37)&lt;27</formula>
    </cfRule>
    <cfRule type="expression" dxfId="112" priority="331" stopIfTrue="1">
      <formula>SUM(AF30:AF37)&gt;27</formula>
    </cfRule>
  </conditionalFormatting>
  <conditionalFormatting sqref="A17">
    <cfRule type="expression" dxfId="111" priority="151" stopIfTrue="1">
      <formula>(C17="")</formula>
    </cfRule>
  </conditionalFormatting>
  <conditionalFormatting sqref="B17">
    <cfRule type="expression" dxfId="110" priority="150" stopIfTrue="1">
      <formula>(C17="")</formula>
    </cfRule>
  </conditionalFormatting>
  <conditionalFormatting sqref="AB18">
    <cfRule type="expression" dxfId="109" priority="139" stopIfTrue="1">
      <formula>(AC18="")</formula>
    </cfRule>
  </conditionalFormatting>
  <conditionalFormatting sqref="H7 AG18 AG10:AG11 H9:H17 H19:H21">
    <cfRule type="expression" dxfId="108" priority="138" stopIfTrue="1">
      <formula>H7&lt;&gt;""</formula>
    </cfRule>
  </conditionalFormatting>
  <conditionalFormatting sqref="AG24:AG27">
    <cfRule type="expression" dxfId="107" priority="137" stopIfTrue="1">
      <formula>AG24&lt;&gt;""</formula>
    </cfRule>
  </conditionalFormatting>
  <conditionalFormatting sqref="AG30:AG34">
    <cfRule type="expression" dxfId="106" priority="136" stopIfTrue="1">
      <formula>AG30&lt;&gt;""</formula>
    </cfRule>
  </conditionalFormatting>
  <conditionalFormatting sqref="AG35:AG38">
    <cfRule type="expression" dxfId="105" priority="135" stopIfTrue="1">
      <formula>AG35&lt;&gt;""</formula>
    </cfRule>
  </conditionalFormatting>
  <conditionalFormatting sqref="AA27">
    <cfRule type="expression" dxfId="104" priority="125" stopIfTrue="1">
      <formula>(AC27="")</formula>
    </cfRule>
  </conditionalFormatting>
  <conditionalFormatting sqref="AB27">
    <cfRule type="expression" dxfId="103" priority="124" stopIfTrue="1">
      <formula>(AC27="")</formula>
    </cfRule>
  </conditionalFormatting>
  <conditionalFormatting sqref="AG18">
    <cfRule type="expression" dxfId="102" priority="122" stopIfTrue="1">
      <formula>AG18&lt;&gt;""</formula>
    </cfRule>
  </conditionalFormatting>
  <conditionalFormatting sqref="AG24">
    <cfRule type="expression" dxfId="101" priority="121" stopIfTrue="1">
      <formula>AG24&lt;&gt;""</formula>
    </cfRule>
  </conditionalFormatting>
  <conditionalFormatting sqref="AG24">
    <cfRule type="expression" dxfId="100" priority="120" stopIfTrue="1">
      <formula>AG24&lt;&gt;""</formula>
    </cfRule>
  </conditionalFormatting>
  <conditionalFormatting sqref="AG24:AG27">
    <cfRule type="expression" dxfId="99" priority="118" stopIfTrue="1">
      <formula>AG24&lt;&gt;""</formula>
    </cfRule>
  </conditionalFormatting>
  <conditionalFormatting sqref="AG24:AG27">
    <cfRule type="expression" dxfId="98" priority="117" stopIfTrue="1">
      <formula>AG24&lt;&gt;""</formula>
    </cfRule>
  </conditionalFormatting>
  <conditionalFormatting sqref="AB27">
    <cfRule type="expression" dxfId="97" priority="115" stopIfTrue="1">
      <formula>(AC27="")</formula>
    </cfRule>
  </conditionalFormatting>
  <conditionalFormatting sqref="AB27">
    <cfRule type="expression" dxfId="96" priority="114" stopIfTrue="1">
      <formula>(AC27="")</formula>
    </cfRule>
  </conditionalFormatting>
  <conditionalFormatting sqref="AG24:AG27">
    <cfRule type="expression" dxfId="95" priority="113" stopIfTrue="1">
      <formula>AG24&lt;&gt;""</formula>
    </cfRule>
  </conditionalFormatting>
  <conditionalFormatting sqref="AG24:AG27">
    <cfRule type="expression" dxfId="94" priority="112" stopIfTrue="1">
      <formula>AG24&lt;&gt;""</formula>
    </cfRule>
  </conditionalFormatting>
  <conditionalFormatting sqref="A8">
    <cfRule type="expression" dxfId="93" priority="111" stopIfTrue="1">
      <formula>(C8="")</formula>
    </cfRule>
  </conditionalFormatting>
  <conditionalFormatting sqref="B8">
    <cfRule type="expression" dxfId="92" priority="110" stopIfTrue="1">
      <formula>(C8="")</formula>
    </cfRule>
  </conditionalFormatting>
  <conditionalFormatting sqref="H8">
    <cfRule type="expression" dxfId="91" priority="109" stopIfTrue="1">
      <formula>H8&lt;&gt;""</formula>
    </cfRule>
  </conditionalFormatting>
  <conditionalFormatting sqref="AG17">
    <cfRule type="expression" dxfId="90" priority="105" stopIfTrue="1">
      <formula>AG17&lt;&gt;""</formula>
    </cfRule>
  </conditionalFormatting>
  <conditionalFormatting sqref="AG17">
    <cfRule type="expression" dxfId="89" priority="104" stopIfTrue="1">
      <formula>AG17&lt;&gt;""</formula>
    </cfRule>
  </conditionalFormatting>
  <conditionalFormatting sqref="AG16">
    <cfRule type="expression" dxfId="88" priority="100" stopIfTrue="1">
      <formula>AG16&lt;&gt;""</formula>
    </cfRule>
  </conditionalFormatting>
  <conditionalFormatting sqref="AG16">
    <cfRule type="expression" dxfId="87" priority="99" stopIfTrue="1">
      <formula>AG16&lt;&gt;""</formula>
    </cfRule>
  </conditionalFormatting>
  <conditionalFormatting sqref="AG9">
    <cfRule type="expression" dxfId="86" priority="94" stopIfTrue="1">
      <formula>AG9&lt;&gt;""</formula>
    </cfRule>
  </conditionalFormatting>
  <conditionalFormatting sqref="A21">
    <cfRule type="expression" dxfId="85" priority="92" stopIfTrue="1">
      <formula>(C21="")</formula>
    </cfRule>
  </conditionalFormatting>
  <conditionalFormatting sqref="B21">
    <cfRule type="expression" dxfId="84" priority="91" stopIfTrue="1">
      <formula>(C21="")</formula>
    </cfRule>
  </conditionalFormatting>
  <conditionalFormatting sqref="AA16:AA17 AA9:AA11">
    <cfRule type="expression" dxfId="83" priority="88" stopIfTrue="1">
      <formula>(AC9="")</formula>
    </cfRule>
    <cfRule type="expression" dxfId="82" priority="89" stopIfTrue="1">
      <formula>(NOT(OR(AC9="A",AC9="B",AC9="C",AC9="X",AC9="P",AND(AB9&gt;=0,AB9&lt;=4,ISNUMBER(AB9)))))</formula>
    </cfRule>
  </conditionalFormatting>
  <conditionalFormatting sqref="AB16:AB17 AB9:AB11">
    <cfRule type="expression" dxfId="81" priority="86" stopIfTrue="1">
      <formula>(AC9="")</formula>
    </cfRule>
    <cfRule type="expression" dxfId="80" priority="87" stopIfTrue="1">
      <formula>(NOT(OR(AC9="A",AC9="B",AC9="C",AC9="X",AC9="P",AND(AC9&gt;=0,AC9&lt;=4,ISNUMBER(AC9)))))</formula>
    </cfRule>
  </conditionalFormatting>
  <conditionalFormatting sqref="AA24:AA26">
    <cfRule type="expression" dxfId="79" priority="72" stopIfTrue="1">
      <formula>(AC24="")</formula>
    </cfRule>
    <cfRule type="expression" dxfId="78" priority="73" stopIfTrue="1">
      <formula>(NOT(OR(AC24="A",AC24="B",AC24="C",AC24="X",AC24="P",AND(AB24&gt;=0,AB24&lt;=4,ISNUMBER(AB24)))))</formula>
    </cfRule>
  </conditionalFormatting>
  <conditionalFormatting sqref="AB24:AB26">
    <cfRule type="expression" dxfId="77" priority="70" stopIfTrue="1">
      <formula>(AC24="")</formula>
    </cfRule>
    <cfRule type="expression" dxfId="76" priority="71" stopIfTrue="1">
      <formula>(NOT(OR(AC24="A",AC24="B",AC24="C",AC24="X",AC24="P",AND(AC24&gt;=0,AC24&lt;=4,ISNUMBER(AC24)))))</formula>
    </cfRule>
  </conditionalFormatting>
  <conditionalFormatting sqref="AA30:AA37">
    <cfRule type="expression" dxfId="75" priority="68" stopIfTrue="1">
      <formula>(AC30="")</formula>
    </cfRule>
    <cfRule type="expression" dxfId="74" priority="69" stopIfTrue="1">
      <formula>(NOT(OR(AC30="A",AC30="B",AC30="C",AC30="X",AC30="P",AND(AB30&gt;=0,AB30&lt;=4,ISNUMBER(AB30)))))</formula>
    </cfRule>
  </conditionalFormatting>
  <conditionalFormatting sqref="AB30:AB37">
    <cfRule type="expression" dxfId="73" priority="66" stopIfTrue="1">
      <formula>(AC30="")</formula>
    </cfRule>
    <cfRule type="expression" dxfId="72" priority="67" stopIfTrue="1">
      <formula>(NOT(OR(AC30="A",AC30="B",AC30="C",AC30="X",AC30="P",AND(AC30&gt;=0,AC30&lt;=4,ISNUMBER(AC30)))))</formula>
    </cfRule>
  </conditionalFormatting>
  <conditionalFormatting sqref="AA19">
    <cfRule type="expression" dxfId="71" priority="649" stopIfTrue="1">
      <formula>SUM(AF24:AF27)&lt;6</formula>
    </cfRule>
    <cfRule type="expression" dxfId="70" priority="650" stopIfTrue="1">
      <formula>SUM(AF24:AF27)&gt;6</formula>
    </cfRule>
  </conditionalFormatting>
  <conditionalFormatting sqref="AG13">
    <cfRule type="expression" dxfId="69" priority="62" stopIfTrue="1">
      <formula>AG13&lt;&gt;""</formula>
    </cfRule>
  </conditionalFormatting>
  <conditionalFormatting sqref="AG13">
    <cfRule type="expression" dxfId="68" priority="61" stopIfTrue="1">
      <formula>AG13&lt;&gt;""</formula>
    </cfRule>
  </conditionalFormatting>
  <conditionalFormatting sqref="AA13">
    <cfRule type="expression" dxfId="67" priority="59" stopIfTrue="1">
      <formula>(AC13="")</formula>
    </cfRule>
    <cfRule type="expression" dxfId="66" priority="60" stopIfTrue="1">
      <formula>(NOT(OR(AC13="A",AC13="B",AC13="C",AC13="X",AC13="P",AND(AB13&gt;=0,AB13&lt;=4,ISNUMBER(AB13)))))</formula>
    </cfRule>
  </conditionalFormatting>
  <conditionalFormatting sqref="AB13">
    <cfRule type="expression" dxfId="65" priority="57" stopIfTrue="1">
      <formula>(AC13="")</formula>
    </cfRule>
    <cfRule type="expression" dxfId="64" priority="58" stopIfTrue="1">
      <formula>(NOT(OR(AC13="A",AC13="B",AC13="C",AC13="X",AC13="P",AND(AC13&gt;=0,AC13&lt;=4,ISNUMBER(AC13)))))</formula>
    </cfRule>
  </conditionalFormatting>
  <conditionalFormatting sqref="AG12">
    <cfRule type="expression" dxfId="63" priority="56" stopIfTrue="1">
      <formula>AG12&lt;&gt;""</formula>
    </cfRule>
  </conditionalFormatting>
  <conditionalFormatting sqref="AG12">
    <cfRule type="expression" dxfId="62" priority="55" stopIfTrue="1">
      <formula>AG12&lt;&gt;""</formula>
    </cfRule>
  </conditionalFormatting>
  <conditionalFormatting sqref="AA12">
    <cfRule type="expression" dxfId="61" priority="53" stopIfTrue="1">
      <formula>(AC12="")</formula>
    </cfRule>
    <cfRule type="expression" dxfId="60" priority="54" stopIfTrue="1">
      <formula>(NOT(OR(AC12="A",AC12="B",AC12="C",AC12="X",AC12="P",AND(AB12&gt;=0,AB12&lt;=4,ISNUMBER(AB12)))))</formula>
    </cfRule>
  </conditionalFormatting>
  <conditionalFormatting sqref="AB12">
    <cfRule type="expression" dxfId="59" priority="51" stopIfTrue="1">
      <formula>(AC12="")</formula>
    </cfRule>
    <cfRule type="expression" dxfId="58" priority="52" stopIfTrue="1">
      <formula>(NOT(OR(AC12="A",AC12="B",AC12="C",AC12="X",AC12="P",AND(AC12&gt;=0,AC12&lt;=4,ISNUMBER(AC12)))))</formula>
    </cfRule>
  </conditionalFormatting>
  <conditionalFormatting sqref="AG15">
    <cfRule type="expression" dxfId="57" priority="50" stopIfTrue="1">
      <formula>AG15&lt;&gt;""</formula>
    </cfRule>
  </conditionalFormatting>
  <conditionalFormatting sqref="AG15">
    <cfRule type="expression" dxfId="56" priority="49" stopIfTrue="1">
      <formula>AG15&lt;&gt;""</formula>
    </cfRule>
  </conditionalFormatting>
  <conditionalFormatting sqref="AA15">
    <cfRule type="expression" dxfId="55" priority="47" stopIfTrue="1">
      <formula>(AC15="")</formula>
    </cfRule>
    <cfRule type="expression" dxfId="54" priority="48" stopIfTrue="1">
      <formula>(NOT(OR(AC15="A",AC15="B",AC15="C",AC15="X",AC15="P",AND(AB15&gt;=0,AB15&lt;=4,ISNUMBER(AB15)))))</formula>
    </cfRule>
  </conditionalFormatting>
  <conditionalFormatting sqref="AB15">
    <cfRule type="expression" dxfId="53" priority="45" stopIfTrue="1">
      <formula>(AC15="")</formula>
    </cfRule>
    <cfRule type="expression" dxfId="52" priority="46" stopIfTrue="1">
      <formula>(NOT(OR(AC15="A",AC15="B",AC15="C",AC15="X",AC15="P",AND(AC15&gt;=0,AC15&lt;=4,ISNUMBER(AC15)))))</formula>
    </cfRule>
  </conditionalFormatting>
  <conditionalFormatting sqref="AG14">
    <cfRule type="expression" dxfId="51" priority="44" stopIfTrue="1">
      <formula>AG14&lt;&gt;""</formula>
    </cfRule>
  </conditionalFormatting>
  <conditionalFormatting sqref="AG14">
    <cfRule type="expression" dxfId="50" priority="43" stopIfTrue="1">
      <formula>AG14&lt;&gt;""</formula>
    </cfRule>
  </conditionalFormatting>
  <conditionalFormatting sqref="AA14">
    <cfRule type="expression" dxfId="49" priority="41" stopIfTrue="1">
      <formula>(AC14="")</formula>
    </cfRule>
    <cfRule type="expression" dxfId="48" priority="42" stopIfTrue="1">
      <formula>(NOT(OR(AC14="A",AC14="B",AC14="C",AC14="X",AC14="P",AND(AB14&gt;=0,AB14&lt;=4,ISNUMBER(AB14)))))</formula>
    </cfRule>
  </conditionalFormatting>
  <conditionalFormatting sqref="AB14">
    <cfRule type="expression" dxfId="47" priority="39" stopIfTrue="1">
      <formula>(AC14="")</formula>
    </cfRule>
    <cfRule type="expression" dxfId="46" priority="40" stopIfTrue="1">
      <formula>(NOT(OR(AC14="A",AC14="B",AC14="C",AC14="X",AC14="P",AND(AC14&gt;=0,AC14&lt;=4,ISNUMBER(AC14)))))</formula>
    </cfRule>
  </conditionalFormatting>
  <conditionalFormatting sqref="AA23">
    <cfRule type="expression" dxfId="45" priority="691" stopIfTrue="1">
      <formula>SUM(AF25:AF27)&lt;9</formula>
    </cfRule>
    <cfRule type="expression" dxfId="44" priority="692" stopIfTrue="1">
      <formula>SUM(AF25:AF27)&gt;9</formula>
    </cfRule>
  </conditionalFormatting>
  <conditionalFormatting sqref="AA22">
    <cfRule type="expression" dxfId="43" priority="693" stopIfTrue="1">
      <formula>SUM(AF25:AF27)&lt;9</formula>
    </cfRule>
    <cfRule type="expression" dxfId="42" priority="694" stopIfTrue="1">
      <formula>SUM(AF25:AF27)&gt;9</formula>
    </cfRule>
  </conditionalFormatting>
  <conditionalFormatting sqref="AA21">
    <cfRule type="expression" dxfId="41" priority="695" stopIfTrue="1">
      <formula>SUM(AF25:AF27)&lt;9</formula>
    </cfRule>
    <cfRule type="expression" dxfId="40" priority="696" stopIfTrue="1">
      <formula>SUM(AF25:AF27)&gt;9</formula>
    </cfRule>
  </conditionalFormatting>
  <conditionalFormatting sqref="AA20">
    <cfRule type="expression" dxfId="39" priority="699" stopIfTrue="1">
      <formula>SUM(AF25:AF27)&lt;9</formula>
    </cfRule>
    <cfRule type="expression" dxfId="38" priority="700" stopIfTrue="1">
      <formula>SUM(AF25:AF27)&gt;9</formula>
    </cfRule>
  </conditionalFormatting>
  <conditionalFormatting sqref="A3">
    <cfRule type="expression" dxfId="37" priority="716" stopIfTrue="1">
      <formula>SUM(F7:F19)&lt;40</formula>
    </cfRule>
    <cfRule type="expression" dxfId="36" priority="717" stopIfTrue="1">
      <formula>SUM(F7:F19)&gt;40</formula>
    </cfRule>
  </conditionalFormatting>
  <conditionalFormatting sqref="H18">
    <cfRule type="expression" dxfId="35" priority="34" stopIfTrue="1">
      <formula>H18&lt;&gt;""</formula>
    </cfRule>
  </conditionalFormatting>
  <conditionalFormatting sqref="A19">
    <cfRule type="expression" dxfId="34" priority="33" stopIfTrue="1">
      <formula>(C19="")</formula>
    </cfRule>
  </conditionalFormatting>
  <conditionalFormatting sqref="B19">
    <cfRule type="expression" dxfId="33" priority="32" stopIfTrue="1">
      <formula>(C19="")</formula>
    </cfRule>
  </conditionalFormatting>
  <conditionalFormatting sqref="A19">
    <cfRule type="expression" dxfId="32" priority="31" stopIfTrue="1">
      <formula>(C19="")</formula>
    </cfRule>
  </conditionalFormatting>
  <conditionalFormatting sqref="B19">
    <cfRule type="expression" dxfId="31" priority="30" stopIfTrue="1">
      <formula>(C19="")</formula>
    </cfRule>
  </conditionalFormatting>
  <conditionalFormatting sqref="A18">
    <cfRule type="expression" dxfId="30" priority="29" stopIfTrue="1">
      <formula>(C18="")</formula>
    </cfRule>
  </conditionalFormatting>
  <conditionalFormatting sqref="B18">
    <cfRule type="expression" dxfId="29" priority="28" stopIfTrue="1">
      <formula>(C18="")</formula>
    </cfRule>
  </conditionalFormatting>
  <conditionalFormatting sqref="A18">
    <cfRule type="expression" dxfId="28" priority="27" stopIfTrue="1">
      <formula>(C18="")</formula>
    </cfRule>
  </conditionalFormatting>
  <conditionalFormatting sqref="B18">
    <cfRule type="expression" dxfId="27" priority="26" stopIfTrue="1">
      <formula>(C18="")</formula>
    </cfRule>
  </conditionalFormatting>
  <conditionalFormatting sqref="Q3">
    <cfRule type="expression" dxfId="26" priority="718" stopIfTrue="1">
      <formula>SUM(U7:U20)&lt;32</formula>
    </cfRule>
    <cfRule type="expression" dxfId="25" priority="719" stopIfTrue="1">
      <formula>SUM(U7:U20)&gt;32</formula>
    </cfRule>
  </conditionalFormatting>
  <conditionalFormatting sqref="W20 W7:W16">
    <cfRule type="expression" dxfId="24" priority="20" stopIfTrue="1">
      <formula>W7&lt;&gt;""</formula>
    </cfRule>
  </conditionalFormatting>
  <conditionalFormatting sqref="Q20 Q7:Q16">
    <cfRule type="expression" dxfId="23" priority="18" stopIfTrue="1">
      <formula>(S7="")</formula>
    </cfRule>
    <cfRule type="expression" dxfId="22" priority="19" stopIfTrue="1">
      <formula>(NOT(OR(S7="A",S7="B",S7="C",S7="X",S7="P",AND(R7&gt;=0,R7&lt;=4,ISNUMBER(R7)))))</formula>
    </cfRule>
  </conditionalFormatting>
  <conditionalFormatting sqref="R20 R7:R16">
    <cfRule type="expression" dxfId="21" priority="16" stopIfTrue="1">
      <formula>(S7="")</formula>
    </cfRule>
    <cfRule type="expression" dxfId="20" priority="17" stopIfTrue="1">
      <formula>(NOT(OR(S7="A",S7="B",S7="C",S7="X",S7="P",AND(S7&gt;=0,S7&lt;=4,ISNUMBER(S7)))))</formula>
    </cfRule>
  </conditionalFormatting>
  <conditionalFormatting sqref="W19">
    <cfRule type="expression" dxfId="19" priority="15" stopIfTrue="1">
      <formula>W19&lt;&gt;""</formula>
    </cfRule>
  </conditionalFormatting>
  <conditionalFormatting sqref="Q19">
    <cfRule type="expression" dxfId="18" priority="13" stopIfTrue="1">
      <formula>(S19="")</formula>
    </cfRule>
    <cfRule type="expression" dxfId="17" priority="14" stopIfTrue="1">
      <formula>(NOT(OR(S19="A",S19="B",S19="C",S19="X",S19="P",AND(R19&gt;=0,R19&lt;=4,ISNUMBER(R19)))))</formula>
    </cfRule>
  </conditionalFormatting>
  <conditionalFormatting sqref="R19">
    <cfRule type="expression" dxfId="16" priority="11" stopIfTrue="1">
      <formula>(S19="")</formula>
    </cfRule>
    <cfRule type="expression" dxfId="15" priority="12" stopIfTrue="1">
      <formula>(NOT(OR(S19="A",S19="B",S19="C",S19="X",S19="P",AND(S19&gt;=0,S19&lt;=4,ISNUMBER(S19)))))</formula>
    </cfRule>
  </conditionalFormatting>
  <conditionalFormatting sqref="W18">
    <cfRule type="expression" dxfId="14" priority="10" stopIfTrue="1">
      <formula>W18&lt;&gt;""</formula>
    </cfRule>
  </conditionalFormatting>
  <conditionalFormatting sqref="Q18">
    <cfRule type="expression" dxfId="13" priority="8" stopIfTrue="1">
      <formula>(S18="")</formula>
    </cfRule>
    <cfRule type="expression" dxfId="12" priority="9" stopIfTrue="1">
      <formula>(NOT(OR(S18="A",S18="B",S18="C",S18="X",S18="P",AND(R18&gt;=0,R18&lt;=4,ISNUMBER(R18)))))</formula>
    </cfRule>
  </conditionalFormatting>
  <conditionalFormatting sqref="R18">
    <cfRule type="expression" dxfId="11" priority="6" stopIfTrue="1">
      <formula>(S18="")</formula>
    </cfRule>
    <cfRule type="expression" dxfId="10" priority="7" stopIfTrue="1">
      <formula>(NOT(OR(S18="A",S18="B",S18="C",S18="X",S18="P",AND(S18&gt;=0,S18&lt;=4,ISNUMBER(S18)))))</formula>
    </cfRule>
  </conditionalFormatting>
  <conditionalFormatting sqref="W17">
    <cfRule type="expression" dxfId="9" priority="5" stopIfTrue="1">
      <formula>W17&lt;&gt;""</formula>
    </cfRule>
  </conditionalFormatting>
  <conditionalFormatting sqref="Q17">
    <cfRule type="expression" dxfId="8" priority="3" stopIfTrue="1">
      <formula>(S17="")</formula>
    </cfRule>
    <cfRule type="expression" dxfId="7" priority="4" stopIfTrue="1">
      <formula>(NOT(OR(S17="A",S17="B",S17="C",S17="X",S17="P",AND(R17&gt;=0,R17&lt;=4,ISNUMBER(R17)))))</formula>
    </cfRule>
  </conditionalFormatting>
  <conditionalFormatting sqref="R17">
    <cfRule type="expression" dxfId="6" priority="1" stopIfTrue="1">
      <formula>(S17="")</formula>
    </cfRule>
    <cfRule type="expression" dxfId="5" priority="2" stopIfTrue="1">
      <formula>(NOT(OR(S17="A",S17="B",S17="C",S17="X",S17="P",AND(S17&gt;=0,S17&lt;=4,ISNUMBER(S17)))))</formula>
    </cfRule>
  </conditionalFormatting>
  <conditionalFormatting sqref="AA7">
    <cfRule type="expression" dxfId="4" priority="724" stopIfTrue="1">
      <formula>SUM(AF9:AF18)&lt;27</formula>
    </cfRule>
    <cfRule type="expression" dxfId="3" priority="725" stopIfTrue="1">
      <formula>SUM(AF9:AF18)&gt;27</formula>
    </cfRule>
  </conditionalFormatting>
  <conditionalFormatting sqref="AA3">
    <cfRule type="expression" dxfId="2" priority="726" stopIfTrue="1">
      <formula>SUM(AE9:AE43)&lt;60</formula>
    </cfRule>
    <cfRule type="expression" dxfId="1" priority="727" stopIfTrue="1">
      <formula>SUM(AE9:AE43)&gt;60</formula>
    </cfRule>
  </conditionalFormatting>
  <conditionalFormatting sqref="AA39">
    <cfRule type="expression" dxfId="0" priority="729" stopIfTrue="1">
      <formula>(AC40="")</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3" zoomScale="85" workbookViewId="0">
      <selection activeCell="F21" sqref="F2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4" t="s">
        <v>2</v>
      </c>
      <c r="B1" s="184"/>
      <c r="C1" s="184"/>
      <c r="D1" s="184"/>
      <c r="E1" s="184"/>
      <c r="F1" s="184"/>
      <c r="G1" s="5"/>
      <c r="H1" s="5"/>
    </row>
    <row r="2" spans="1:8" s="8" customFormat="1" ht="15.75" customHeight="1" x14ac:dyDescent="0.3">
      <c r="A2" s="185" t="s">
        <v>3</v>
      </c>
      <c r="B2" s="185"/>
      <c r="C2" s="185"/>
      <c r="D2" s="185"/>
      <c r="E2" s="185"/>
      <c r="F2" s="185"/>
      <c r="G2" s="7"/>
      <c r="H2" s="7"/>
    </row>
    <row r="3" spans="1:8" s="8" customFormat="1" ht="15" customHeight="1" x14ac:dyDescent="0.3">
      <c r="A3" s="185" t="s">
        <v>84</v>
      </c>
      <c r="B3" s="185"/>
      <c r="C3" s="185"/>
      <c r="D3" s="185"/>
      <c r="E3" s="185"/>
      <c r="F3" s="18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6" t="str">
        <f>'AGED-TCHG'!B1:Q1</f>
        <v>Name, Student's</v>
      </c>
      <c r="C7" s="186"/>
      <c r="D7" s="186"/>
      <c r="E7" s="187"/>
      <c r="F7" s="188"/>
      <c r="G7" s="7"/>
      <c r="H7" s="7"/>
    </row>
    <row r="8" spans="1:8" s="8" customFormat="1" ht="10.5" customHeight="1" x14ac:dyDescent="0.3">
      <c r="A8" s="24"/>
      <c r="B8" s="24"/>
      <c r="C8" s="24"/>
      <c r="D8" s="24"/>
      <c r="E8" s="110"/>
      <c r="F8" s="10"/>
      <c r="G8" s="7"/>
      <c r="H8" s="7"/>
    </row>
    <row r="9" spans="1:8" s="8" customFormat="1" ht="18" x14ac:dyDescent="0.35">
      <c r="A9" s="25" t="s">
        <v>6</v>
      </c>
      <c r="B9" s="26"/>
      <c r="C9" s="26"/>
      <c r="D9" s="26"/>
      <c r="E9" s="27" t="s">
        <v>7</v>
      </c>
      <c r="F9" s="10"/>
      <c r="G9" s="7"/>
      <c r="H9" s="7"/>
    </row>
    <row r="10" spans="1:8" s="8" customFormat="1" ht="18.75" customHeight="1" x14ac:dyDescent="0.3">
      <c r="A10" s="24"/>
      <c r="B10" s="189" t="str">
        <f>'AGED-TCHG'!S1</f>
        <v>999-999-99</v>
      </c>
      <c r="C10" s="189"/>
      <c r="D10" s="189"/>
      <c r="E10" s="127">
        <f>'AGED-TCHG'!Q22</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1"/>
      <c r="B13" s="190"/>
      <c r="C13" s="190"/>
      <c r="D13" s="190"/>
      <c r="E13" s="191" t="str">
        <f>'AGED-TCHG'!Z1</f>
        <v>AGED-ANAG</v>
      </c>
      <c r="F13" s="191"/>
      <c r="G13" s="192"/>
      <c r="H13" s="7"/>
    </row>
    <row r="14" spans="1:8" s="8" customFormat="1" ht="10.5" customHeight="1" x14ac:dyDescent="0.3">
      <c r="A14" s="9"/>
      <c r="B14" s="193"/>
      <c r="C14" s="193"/>
      <c r="D14" s="7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6" t="str">
        <f>'AGED-TCHG'!AG1</f>
        <v>ADVISOR</v>
      </c>
      <c r="C16" s="186"/>
      <c r="D16" s="14"/>
      <c r="E16" s="124" t="str">
        <f>'AGED-TCHG'!Q25</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2"/>
      <c r="D18" s="112"/>
      <c r="E18" s="13" t="s">
        <v>13</v>
      </c>
      <c r="F18" s="10"/>
      <c r="G18" s="7"/>
      <c r="H18" s="7"/>
    </row>
    <row r="19" spans="1:8" s="8" customFormat="1" ht="15.75" customHeight="1" x14ac:dyDescent="0.3">
      <c r="A19" s="9"/>
      <c r="B19" s="194"/>
      <c r="C19" s="194"/>
      <c r="D19" s="14"/>
      <c r="E19" s="124" t="str">
        <f>'AGED-TCHG'!Q28</f>
        <v>N/A</v>
      </c>
      <c r="F19" s="10"/>
      <c r="G19" s="7"/>
      <c r="H19" s="7"/>
    </row>
    <row r="20" spans="1:8" s="8" customFormat="1" ht="21" customHeight="1" x14ac:dyDescent="0.35">
      <c r="A20" s="11" t="s">
        <v>65</v>
      </c>
      <c r="B20" s="12"/>
      <c r="C20" s="126">
        <f>'AGED-TCHG'!Q24</f>
        <v>0</v>
      </c>
      <c r="D20" s="114"/>
      <c r="E20" s="10" t="s">
        <v>53</v>
      </c>
      <c r="F20" s="125">
        <f>'AGED-TCHG'!Q26</f>
        <v>0</v>
      </c>
      <c r="G20" s="7"/>
      <c r="H20" s="7"/>
    </row>
    <row r="21" spans="1:8" s="8" customFormat="1" ht="18" x14ac:dyDescent="0.35">
      <c r="A21" s="11" t="s">
        <v>14</v>
      </c>
      <c r="B21" s="12"/>
      <c r="C21" s="183"/>
      <c r="D21" s="183"/>
      <c r="E21" s="10" t="s">
        <v>54</v>
      </c>
      <c r="F21" s="125">
        <f>'AGED-TCHG'!Q27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4"/>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6"/>
      <c r="C25" s="197"/>
      <c r="D25" s="197"/>
      <c r="E25" s="197"/>
      <c r="F25" s="197"/>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15"/>
      <c r="E27" s="10" t="s">
        <v>55</v>
      </c>
      <c r="F27" s="10"/>
      <c r="G27" s="7"/>
      <c r="H27" s="7"/>
    </row>
    <row r="28" spans="1:8" s="8" customFormat="1" ht="21" hidden="1" customHeight="1" x14ac:dyDescent="0.3">
      <c r="A28" s="9"/>
      <c r="B28" s="198"/>
      <c r="C28" s="198"/>
      <c r="D28" s="108"/>
      <c r="E28" s="10"/>
      <c r="F28" s="10"/>
      <c r="G28" s="7"/>
      <c r="H28" s="7"/>
    </row>
    <row r="29" spans="1:8" s="8" customFormat="1" ht="19.5" customHeight="1" x14ac:dyDescent="0.3">
      <c r="A29" s="116"/>
      <c r="B29" s="199"/>
      <c r="C29" s="199"/>
      <c r="D29" s="199"/>
      <c r="E29" s="200"/>
      <c r="F29" s="200"/>
      <c r="G29" s="7"/>
      <c r="H29" s="7"/>
    </row>
    <row r="30" spans="1:8" s="8" customFormat="1" ht="6.75" customHeight="1" x14ac:dyDescent="0.35">
      <c r="A30" s="11"/>
      <c r="B30" s="9"/>
      <c r="C30" s="9"/>
      <c r="D30" s="117"/>
      <c r="E30" s="10"/>
      <c r="F30" s="10"/>
      <c r="G30" s="7"/>
      <c r="H30" s="7"/>
    </row>
    <row r="31" spans="1:8" s="8" customFormat="1" ht="19.5" customHeight="1" x14ac:dyDescent="0.35">
      <c r="A31" s="11" t="s">
        <v>17</v>
      </c>
      <c r="B31" s="9"/>
      <c r="C31" s="9"/>
      <c r="D31" s="18"/>
      <c r="E31" s="113"/>
      <c r="F31" s="10"/>
      <c r="G31" s="7"/>
      <c r="H31" s="7"/>
    </row>
    <row r="32" spans="1:8" s="8" customFormat="1" ht="15.75" customHeight="1" x14ac:dyDescent="0.35">
      <c r="A32" s="9"/>
      <c r="B32" s="118"/>
      <c r="C32" s="11"/>
      <c r="D32" s="11"/>
      <c r="E32" s="10" t="s">
        <v>150</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66</v>
      </c>
      <c r="B38" s="19"/>
      <c r="C38" s="19"/>
      <c r="D38" s="19"/>
      <c r="E38" s="119"/>
      <c r="F38" s="119"/>
      <c r="G38" s="21"/>
      <c r="H38" s="21"/>
    </row>
    <row r="39" spans="1:9" ht="15.6" x14ac:dyDescent="0.3">
      <c r="A39" s="20"/>
      <c r="B39" s="195" t="s">
        <v>77</v>
      </c>
      <c r="C39" s="195"/>
      <c r="D39" s="195"/>
      <c r="E39" s="195"/>
      <c r="F39" s="195"/>
      <c r="G39" s="195"/>
      <c r="H39" s="195"/>
      <c r="I39" s="195"/>
    </row>
    <row r="40" spans="1:9" x14ac:dyDescent="0.25">
      <c r="A40" s="19"/>
      <c r="B40" s="19"/>
      <c r="C40" s="19"/>
      <c r="D40" s="19"/>
      <c r="E40" s="20"/>
      <c r="F40" s="20"/>
      <c r="G40" s="21"/>
      <c r="H40" s="21"/>
    </row>
    <row r="41" spans="1:9" ht="3.75" customHeight="1" x14ac:dyDescent="0.25">
      <c r="A41" s="19"/>
      <c r="B41" s="19"/>
      <c r="C41" s="19"/>
      <c r="D41" s="19"/>
      <c r="E41" s="119"/>
      <c r="F41" s="119"/>
      <c r="G41" s="21"/>
      <c r="H41" s="21"/>
    </row>
    <row r="42" spans="1:9" ht="15" customHeight="1" x14ac:dyDescent="0.3">
      <c r="A42" s="19"/>
      <c r="B42" s="195" t="s">
        <v>78</v>
      </c>
      <c r="C42" s="195"/>
      <c r="D42" s="195"/>
      <c r="E42" s="195"/>
      <c r="F42" s="195"/>
      <c r="G42" s="195"/>
      <c r="H42" s="195"/>
      <c r="I42" s="195"/>
    </row>
    <row r="43" spans="1:9" x14ac:dyDescent="0.25">
      <c r="C43" s="119"/>
      <c r="D43" s="119"/>
    </row>
    <row r="44" spans="1:9" x14ac:dyDescent="0.25">
      <c r="E44" s="119"/>
      <c r="F44" s="119"/>
    </row>
    <row r="45" spans="1:9" ht="13.5" customHeight="1" x14ac:dyDescent="0.3">
      <c r="B45" s="195" t="s">
        <v>79</v>
      </c>
      <c r="C45" s="195"/>
      <c r="D45" s="195"/>
      <c r="E45" s="195"/>
      <c r="F45" s="195"/>
      <c r="G45" s="195"/>
      <c r="H45" s="195"/>
      <c r="I45" s="195"/>
    </row>
    <row r="46" spans="1:9" x14ac:dyDescent="0.25">
      <c r="C46" s="120"/>
      <c r="D46" s="120"/>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M9" sqref="M9"/>
    </sheetView>
  </sheetViews>
  <sheetFormatPr defaultRowHeight="13.2" x14ac:dyDescent="0.25"/>
  <cols>
    <col min="2" max="2" width="12.6640625" customWidth="1"/>
    <col min="3" max="3" width="17" customWidth="1"/>
    <col min="4" max="4" width="21" customWidth="1"/>
    <col min="5" max="5" width="32.109375" customWidth="1"/>
  </cols>
  <sheetData>
    <row r="1" spans="1:5" ht="17.399999999999999" x14ac:dyDescent="0.25">
      <c r="A1" s="201"/>
      <c r="B1" s="203" t="s">
        <v>85</v>
      </c>
      <c r="C1" s="204"/>
      <c r="D1" s="204"/>
      <c r="E1" s="204"/>
    </row>
    <row r="2" spans="1:5" ht="15.75" customHeight="1" x14ac:dyDescent="0.25">
      <c r="A2" s="201"/>
      <c r="B2" s="205" t="s">
        <v>86</v>
      </c>
      <c r="C2" s="206"/>
      <c r="D2" s="206"/>
      <c r="E2" s="206"/>
    </row>
    <row r="3" spans="1:5" x14ac:dyDescent="0.25">
      <c r="A3" s="201"/>
      <c r="B3" s="207" t="s">
        <v>87</v>
      </c>
      <c r="C3" s="208"/>
      <c r="D3" s="208"/>
      <c r="E3" s="208"/>
    </row>
    <row r="4" spans="1:5" ht="13.8" x14ac:dyDescent="0.25">
      <c r="A4" s="201"/>
      <c r="B4" s="209" t="s">
        <v>88</v>
      </c>
      <c r="C4" s="210"/>
      <c r="D4" s="210"/>
      <c r="E4" s="210"/>
    </row>
    <row r="5" spans="1:5" ht="13.8" x14ac:dyDescent="0.25">
      <c r="A5" s="201"/>
      <c r="B5" s="209" t="s">
        <v>89</v>
      </c>
      <c r="C5" s="210"/>
      <c r="D5" s="210"/>
      <c r="E5" s="210"/>
    </row>
    <row r="6" spans="1:5" ht="13.8" x14ac:dyDescent="0.25">
      <c r="A6" s="201"/>
      <c r="B6" s="209" t="s">
        <v>90</v>
      </c>
      <c r="C6" s="210"/>
      <c r="D6" s="210"/>
      <c r="E6" s="210"/>
    </row>
    <row r="7" spans="1:5" x14ac:dyDescent="0.25">
      <c r="A7" s="201"/>
      <c r="B7" s="211" t="s">
        <v>91</v>
      </c>
      <c r="C7" s="212"/>
      <c r="D7" s="212"/>
      <c r="E7" s="212"/>
    </row>
    <row r="8" spans="1:5" ht="15.6" thickBot="1" x14ac:dyDescent="0.3">
      <c r="A8" s="202"/>
      <c r="B8" s="213" t="s">
        <v>92</v>
      </c>
      <c r="C8" s="214"/>
      <c r="D8" s="214"/>
      <c r="E8" s="214"/>
    </row>
    <row r="9" spans="1:5" ht="13.8" thickBot="1" x14ac:dyDescent="0.3">
      <c r="A9" s="215" t="s">
        <v>93</v>
      </c>
      <c r="B9" s="216"/>
      <c r="C9" s="216"/>
      <c r="D9" s="217"/>
      <c r="E9" s="138" t="s">
        <v>94</v>
      </c>
    </row>
    <row r="10" spans="1:5" x14ac:dyDescent="0.25">
      <c r="A10" s="218" t="s">
        <v>95</v>
      </c>
      <c r="B10" s="219"/>
      <c r="C10" s="224" t="s">
        <v>96</v>
      </c>
      <c r="D10" s="224" t="s">
        <v>97</v>
      </c>
      <c r="E10" s="139"/>
    </row>
    <row r="11" spans="1:5" x14ac:dyDescent="0.25">
      <c r="A11" s="220"/>
      <c r="B11" s="221"/>
      <c r="C11" s="225"/>
      <c r="D11" s="225"/>
      <c r="E11" s="139" t="s">
        <v>98</v>
      </c>
    </row>
    <row r="12" spans="1:5" ht="20.399999999999999" x14ac:dyDescent="0.25">
      <c r="A12" s="220"/>
      <c r="B12" s="221"/>
      <c r="C12" s="225"/>
      <c r="D12" s="225"/>
      <c r="E12" s="140" t="s">
        <v>99</v>
      </c>
    </row>
    <row r="13" spans="1:5" x14ac:dyDescent="0.25">
      <c r="A13" s="220"/>
      <c r="B13" s="221"/>
      <c r="C13" s="225"/>
      <c r="D13" s="225"/>
      <c r="E13" s="140" t="s">
        <v>100</v>
      </c>
    </row>
    <row r="14" spans="1:5" x14ac:dyDescent="0.25">
      <c r="A14" s="220"/>
      <c r="B14" s="221"/>
      <c r="C14" s="225"/>
      <c r="D14" s="225"/>
      <c r="E14" s="140" t="s">
        <v>101</v>
      </c>
    </row>
    <row r="15" spans="1:5" x14ac:dyDescent="0.25">
      <c r="A15" s="220"/>
      <c r="B15" s="221"/>
      <c r="C15" s="225"/>
      <c r="D15" s="225"/>
      <c r="E15" s="139" t="s">
        <v>102</v>
      </c>
    </row>
    <row r="16" spans="1:5" ht="13.8" thickBot="1" x14ac:dyDescent="0.3">
      <c r="A16" s="222"/>
      <c r="B16" s="223"/>
      <c r="C16" s="226"/>
      <c r="D16" s="226"/>
      <c r="E16" s="139"/>
    </row>
    <row r="17" spans="1:5" ht="20.399999999999999" x14ac:dyDescent="0.25">
      <c r="A17" s="227" t="s">
        <v>109</v>
      </c>
      <c r="B17" s="228"/>
      <c r="C17" s="233">
        <v>6</v>
      </c>
      <c r="D17" s="142" t="s">
        <v>110</v>
      </c>
      <c r="E17" s="141" t="s">
        <v>103</v>
      </c>
    </row>
    <row r="18" spans="1:5" x14ac:dyDescent="0.25">
      <c r="A18" s="229"/>
      <c r="B18" s="230"/>
      <c r="C18" s="234"/>
      <c r="D18" s="142" t="s">
        <v>111</v>
      </c>
      <c r="E18" s="142"/>
    </row>
    <row r="19" spans="1:5" ht="13.8" thickBot="1" x14ac:dyDescent="0.3">
      <c r="A19" s="231"/>
      <c r="B19" s="232"/>
      <c r="C19" s="235"/>
      <c r="D19" s="147" t="s">
        <v>112</v>
      </c>
      <c r="E19" s="143"/>
    </row>
    <row r="20" spans="1:5" ht="22.8" x14ac:dyDescent="0.25">
      <c r="A20" s="227" t="s">
        <v>113</v>
      </c>
      <c r="B20" s="228"/>
      <c r="C20" s="233">
        <v>6</v>
      </c>
      <c r="D20" s="142" t="s">
        <v>114</v>
      </c>
      <c r="E20" s="139" t="s">
        <v>104</v>
      </c>
    </row>
    <row r="21" spans="1:5" ht="13.8" thickBot="1" x14ac:dyDescent="0.3">
      <c r="A21" s="231"/>
      <c r="B21" s="232"/>
      <c r="C21" s="235"/>
      <c r="D21" s="148" t="s">
        <v>115</v>
      </c>
      <c r="E21" s="140" t="s">
        <v>105</v>
      </c>
    </row>
    <row r="22" spans="1:5" x14ac:dyDescent="0.25">
      <c r="A22" s="227" t="s">
        <v>116</v>
      </c>
      <c r="B22" s="228"/>
      <c r="C22" s="233">
        <v>6</v>
      </c>
      <c r="D22" s="142" t="s">
        <v>117</v>
      </c>
      <c r="E22" s="140" t="s">
        <v>106</v>
      </c>
    </row>
    <row r="23" spans="1:5" ht="21" thickBot="1" x14ac:dyDescent="0.3">
      <c r="A23" s="231"/>
      <c r="B23" s="232"/>
      <c r="C23" s="235"/>
      <c r="D23" s="148" t="s">
        <v>118</v>
      </c>
      <c r="E23" s="140" t="s">
        <v>107</v>
      </c>
    </row>
    <row r="24" spans="1:5" ht="13.8" thickBot="1" x14ac:dyDescent="0.3">
      <c r="A24" s="236" t="s">
        <v>119</v>
      </c>
      <c r="B24" s="237"/>
      <c r="C24" s="149">
        <v>6</v>
      </c>
      <c r="D24" s="148" t="s">
        <v>120</v>
      </c>
      <c r="E24" s="140"/>
    </row>
    <row r="25" spans="1:5" ht="20.399999999999999" x14ac:dyDescent="0.25">
      <c r="A25" s="227" t="s">
        <v>121</v>
      </c>
      <c r="B25" s="228"/>
      <c r="C25" s="233">
        <v>7</v>
      </c>
      <c r="D25" s="238" t="s">
        <v>124</v>
      </c>
      <c r="E25" s="142" t="s">
        <v>108</v>
      </c>
    </row>
    <row r="26" spans="1:5" ht="25.5" customHeight="1" x14ac:dyDescent="0.25">
      <c r="A26" s="229" t="s">
        <v>122</v>
      </c>
      <c r="B26" s="230"/>
      <c r="C26" s="234"/>
      <c r="D26" s="239"/>
      <c r="E26" s="142"/>
    </row>
    <row r="27" spans="1:5" ht="13.8" thickBot="1" x14ac:dyDescent="0.3">
      <c r="A27" s="231" t="s">
        <v>123</v>
      </c>
      <c r="B27" s="232"/>
      <c r="C27" s="235"/>
      <c r="D27" s="240"/>
      <c r="E27" s="142"/>
    </row>
    <row r="28" spans="1:5" ht="13.8" thickBot="1" x14ac:dyDescent="0.3">
      <c r="A28" s="236" t="s">
        <v>125</v>
      </c>
      <c r="B28" s="237"/>
      <c r="C28" s="149">
        <v>3</v>
      </c>
      <c r="D28" s="148" t="s">
        <v>126</v>
      </c>
      <c r="E28" s="142"/>
    </row>
    <row r="29" spans="1:5" ht="15" thickBot="1" x14ac:dyDescent="0.3">
      <c r="A29" s="236" t="s">
        <v>127</v>
      </c>
      <c r="B29" s="237"/>
      <c r="C29" s="149">
        <v>6</v>
      </c>
      <c r="D29" s="148" t="s">
        <v>128</v>
      </c>
      <c r="E29" s="144"/>
    </row>
    <row r="30" spans="1:5" x14ac:dyDescent="0.25">
      <c r="A30" s="241" t="s">
        <v>129</v>
      </c>
      <c r="B30" s="242"/>
      <c r="C30" s="242"/>
      <c r="D30" s="243"/>
      <c r="E30" s="145"/>
    </row>
    <row r="31" spans="1:5" ht="12.75" customHeight="1" x14ac:dyDescent="0.25">
      <c r="A31" s="244" t="s">
        <v>130</v>
      </c>
      <c r="B31" s="245"/>
      <c r="C31" s="245"/>
      <c r="D31" s="246"/>
      <c r="E31" s="145"/>
    </row>
    <row r="32" spans="1:5" ht="12.75" customHeight="1" x14ac:dyDescent="0.25">
      <c r="A32" s="229" t="s">
        <v>131</v>
      </c>
      <c r="B32" s="247"/>
      <c r="C32" s="247"/>
      <c r="D32" s="230"/>
      <c r="E32" s="145"/>
    </row>
    <row r="33" spans="1:5" ht="13.8" thickBot="1" x14ac:dyDescent="0.3">
      <c r="A33" s="231" t="s">
        <v>132</v>
      </c>
      <c r="B33" s="248"/>
      <c r="C33" s="248"/>
      <c r="D33" s="232"/>
      <c r="E33" s="145"/>
    </row>
    <row r="34" spans="1:5" ht="13.8" thickBot="1" x14ac:dyDescent="0.3">
      <c r="A34" s="236" t="s">
        <v>133</v>
      </c>
      <c r="B34" s="249"/>
      <c r="C34" s="249"/>
      <c r="D34" s="237"/>
      <c r="E34" s="145"/>
    </row>
    <row r="35" spans="1:5" ht="13.8" thickBot="1" x14ac:dyDescent="0.3">
      <c r="A35" s="215" t="s">
        <v>134</v>
      </c>
      <c r="B35" s="216"/>
      <c r="C35" s="216"/>
      <c r="D35" s="217"/>
      <c r="E35" s="145"/>
    </row>
    <row r="36" spans="1:5" x14ac:dyDescent="0.25">
      <c r="A36" s="227" t="s">
        <v>135</v>
      </c>
      <c r="B36" s="228"/>
      <c r="C36" s="233">
        <v>22</v>
      </c>
      <c r="D36" s="140" t="s">
        <v>136</v>
      </c>
      <c r="E36" s="145"/>
    </row>
    <row r="37" spans="1:5" ht="20.399999999999999" x14ac:dyDescent="0.25">
      <c r="A37" s="229"/>
      <c r="B37" s="230"/>
      <c r="C37" s="234"/>
      <c r="D37" s="140" t="s">
        <v>137</v>
      </c>
      <c r="E37" s="145"/>
    </row>
    <row r="38" spans="1:5" x14ac:dyDescent="0.25">
      <c r="A38" s="229"/>
      <c r="B38" s="230"/>
      <c r="C38" s="234"/>
      <c r="D38" s="142" t="s">
        <v>138</v>
      </c>
      <c r="E38" s="145"/>
    </row>
    <row r="39" spans="1:5" x14ac:dyDescent="0.25">
      <c r="A39" s="229"/>
      <c r="B39" s="230"/>
      <c r="C39" s="234"/>
      <c r="D39" s="142" t="s">
        <v>139</v>
      </c>
      <c r="E39" s="145"/>
    </row>
    <row r="40" spans="1:5" ht="13.8" thickBot="1" x14ac:dyDescent="0.3">
      <c r="A40" s="229"/>
      <c r="B40" s="230"/>
      <c r="C40" s="234"/>
      <c r="D40" s="151" t="s">
        <v>140</v>
      </c>
      <c r="E40" s="145"/>
    </row>
    <row r="41" spans="1:5" hidden="1" x14ac:dyDescent="0.25">
      <c r="A41" s="229"/>
      <c r="B41" s="230"/>
      <c r="C41" s="234"/>
      <c r="D41" s="142"/>
      <c r="E41" s="145"/>
    </row>
    <row r="42" spans="1:5" ht="13.8" hidden="1" thickBot="1" x14ac:dyDescent="0.3">
      <c r="A42" s="231"/>
      <c r="B42" s="232"/>
      <c r="C42" s="235"/>
      <c r="D42" s="150"/>
      <c r="E42" s="145"/>
    </row>
    <row r="43" spans="1:5" ht="31.2" thickBot="1" x14ac:dyDescent="0.3">
      <c r="A43" s="236" t="s">
        <v>141</v>
      </c>
      <c r="B43" s="237"/>
      <c r="C43" s="152">
        <v>4</v>
      </c>
      <c r="D43" s="148" t="s">
        <v>142</v>
      </c>
      <c r="E43" s="145"/>
    </row>
    <row r="44" spans="1:5" ht="40.799999999999997" x14ac:dyDescent="0.25">
      <c r="A44" s="227" t="s">
        <v>143</v>
      </c>
      <c r="B44" s="228"/>
      <c r="C44" s="233">
        <v>6</v>
      </c>
      <c r="D44" s="142" t="s">
        <v>144</v>
      </c>
      <c r="E44" s="145"/>
    </row>
    <row r="45" spans="1:5" ht="31.2" thickBot="1" x14ac:dyDescent="0.3">
      <c r="A45" s="231"/>
      <c r="B45" s="232"/>
      <c r="C45" s="235"/>
      <c r="D45" s="148" t="s">
        <v>145</v>
      </c>
      <c r="E45" s="146"/>
    </row>
    <row r="46" spans="1:5" ht="24.75" customHeight="1" x14ac:dyDescent="0.25">
      <c r="A46" s="227" t="s">
        <v>146</v>
      </c>
      <c r="B46" s="256"/>
      <c r="C46" s="256"/>
      <c r="D46" s="256"/>
      <c r="E46" s="228"/>
    </row>
    <row r="47" spans="1:5" ht="59.25" customHeight="1" thickBot="1" x14ac:dyDescent="0.3">
      <c r="A47" s="250" t="s">
        <v>147</v>
      </c>
      <c r="B47" s="251"/>
      <c r="C47" s="251"/>
      <c r="D47" s="251"/>
      <c r="E47" s="252"/>
    </row>
    <row r="48" spans="1:5" ht="42.75" customHeight="1" x14ac:dyDescent="0.25">
      <c r="A48" s="253" t="s">
        <v>148</v>
      </c>
      <c r="B48" s="254"/>
      <c r="C48" s="254"/>
      <c r="D48" s="254"/>
      <c r="E48" s="255"/>
    </row>
    <row r="49" spans="1:5" ht="30.75" customHeight="1" thickBot="1" x14ac:dyDescent="0.3">
      <c r="A49" s="231" t="s">
        <v>149</v>
      </c>
      <c r="B49" s="248"/>
      <c r="C49" s="248"/>
      <c r="D49" s="248"/>
      <c r="E49" s="232"/>
    </row>
  </sheetData>
  <sheetProtection sheet="1" objects="1" scenarios="1"/>
  <mergeCells count="42">
    <mergeCell ref="A47:E47"/>
    <mergeCell ref="A48:E48"/>
    <mergeCell ref="A49:E49"/>
    <mergeCell ref="A36:B42"/>
    <mergeCell ref="C36:C42"/>
    <mergeCell ref="A43:B43"/>
    <mergeCell ref="A44:B45"/>
    <mergeCell ref="C44:C45"/>
    <mergeCell ref="A46:E46"/>
    <mergeCell ref="A35:D35"/>
    <mergeCell ref="A26:B26"/>
    <mergeCell ref="A27:B27"/>
    <mergeCell ref="C25:C27"/>
    <mergeCell ref="D25:D27"/>
    <mergeCell ref="A28:B28"/>
    <mergeCell ref="A29:B29"/>
    <mergeCell ref="A25:B25"/>
    <mergeCell ref="A30:D30"/>
    <mergeCell ref="A31:D31"/>
    <mergeCell ref="A32:D32"/>
    <mergeCell ref="A33:D33"/>
    <mergeCell ref="A34:D34"/>
    <mergeCell ref="A20:B21"/>
    <mergeCell ref="C20:C21"/>
    <mergeCell ref="A22:B23"/>
    <mergeCell ref="C22:C23"/>
    <mergeCell ref="A24:B24"/>
    <mergeCell ref="A9:D9"/>
    <mergeCell ref="A10:B16"/>
    <mergeCell ref="C10:C16"/>
    <mergeCell ref="D10:D16"/>
    <mergeCell ref="A17:B19"/>
    <mergeCell ref="C17:C19"/>
    <mergeCell ref="A1:A8"/>
    <mergeCell ref="B1:E1"/>
    <mergeCell ref="B2:E2"/>
    <mergeCell ref="B3:E3"/>
    <mergeCell ref="B4:E4"/>
    <mergeCell ref="B5:E5"/>
    <mergeCell ref="B6:E6"/>
    <mergeCell ref="B7:E7"/>
    <mergeCell ref="B8:E8"/>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AGED-TCHG</vt:lpstr>
      <vt:lpstr>GRAD CHECK</vt:lpstr>
      <vt:lpstr>ADVISOR'S NOTES</vt:lpstr>
      <vt:lpstr>CONCENTRATION SHEET</vt:lpstr>
      <vt:lpstr>'AGED-TCHG'!Print_Area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2015-10-22T16:56:13Z</cp:lastPrinted>
  <dcterms:created xsi:type="dcterms:W3CDTF">2011-07-12T20:37:04Z</dcterms:created>
  <dcterms:modified xsi:type="dcterms:W3CDTF">2020-06-30T14:29:44Z</dcterms:modified>
</cp:coreProperties>
</file>